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OTEAM\Desktop\"/>
    </mc:Choice>
  </mc:AlternateContent>
  <xr:revisionPtr revIDLastSave="0" documentId="13_ncr:1_{69027510-B965-4DCC-B919-FDA571D0CCEC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  <sheet name="Sheet2" sheetId="4" r:id="rId2"/>
  </sheets>
  <definedNames>
    <definedName name="\0" localSheetId="1">Sheet2!#REF!</definedName>
    <definedName name="\0">Sheet1!#REF!</definedName>
    <definedName name="\m" localSheetId="1">Sheet2!#REF!</definedName>
    <definedName name="\m">Sheet1!#REF!</definedName>
    <definedName name="\p" localSheetId="1">Sheet2!#REF!</definedName>
    <definedName name="\p">Sheet1!#REF!</definedName>
    <definedName name="_Regression_Int" localSheetId="0" hidden="1">1</definedName>
    <definedName name="_Regression_Int" localSheetId="1" hidden="1">1</definedName>
    <definedName name="BLOW_INCR" localSheetId="1">Sheet2!#REF!</definedName>
    <definedName name="BLOW_INCR">Sheet1!$D$10</definedName>
    <definedName name="CHECK" localSheetId="1">Sheet2!#REF!</definedName>
    <definedName name="CHECK">Sheet1!$A$75</definedName>
    <definedName name="DECIDE" localSheetId="1">Sheet2!#REF!</definedName>
    <definedName name="DECIDE">Sheet1!#REF!</definedName>
    <definedName name="ENDFILL" localSheetId="1">Sheet2!#REF!</definedName>
    <definedName name="ENDFILL">Sheet1!#REF!</definedName>
    <definedName name="FILL" localSheetId="1">Sheet2!#REF!</definedName>
    <definedName name="FILL">Sheet1!#REF!</definedName>
    <definedName name="FILLIN" localSheetId="1">Sheet2!#REF!</definedName>
    <definedName name="FILLIN">Sheet1!#REF!</definedName>
    <definedName name="MANUF" localSheetId="1">Sheet2!#REF!</definedName>
    <definedName name="MANUF">Sheet1!$B$2</definedName>
    <definedName name="MAX_BLOW" localSheetId="1">Sheet2!#REF!</definedName>
    <definedName name="MAX_BLOW">Sheet1!$D$9</definedName>
    <definedName name="MIN_BLOW" localSheetId="1">Sheet2!#REF!</definedName>
    <definedName name="MIN_BLOW">Sheet1!$D$8</definedName>
    <definedName name="MODEL" localSheetId="1">Sheet2!#REF!</definedName>
    <definedName name="MODEL">Sheet1!$B$3</definedName>
    <definedName name="PRINT" localSheetId="1">Sheet2!#REF!</definedName>
    <definedName name="PRINT">Sheet1!#REF!</definedName>
    <definedName name="_xlnm.Print_Area" localSheetId="0">Sheet1!$A$1:$J$55</definedName>
    <definedName name="_xlnm.Print_Area" localSheetId="1">Sheet2!$A$1:$J$55</definedName>
    <definedName name="STRIKE_WT" localSheetId="1">Sheet2!#REF!</definedName>
    <definedName name="STRIKE_WT">Sheet1!$B$6</definedName>
    <definedName name="STROKE" localSheetId="1">Sheet2!#REF!</definedName>
    <definedName name="STROKE">Sheet1!$B$5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J14" i="1"/>
  <c r="I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B1" i="4"/>
  <c r="B2" i="4"/>
  <c r="C2" i="4"/>
  <c r="J6" i="4"/>
  <c r="A8" i="4"/>
  <c r="A9" i="4" s="1"/>
  <c r="A10" i="4" s="1"/>
  <c r="J29" i="1" l="1"/>
  <c r="A30" i="1"/>
  <c r="H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4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A11" i="4"/>
  <c r="J11" i="4" s="1"/>
  <c r="J8" i="4"/>
  <c r="J9" i="4"/>
  <c r="J10" i="4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6" i="4"/>
  <c r="G14" i="1"/>
  <c r="I10" i="4" l="1"/>
  <c r="J30" i="1"/>
  <c r="A31" i="1"/>
  <c r="I8" i="4"/>
  <c r="I9" i="4"/>
  <c r="H8" i="4"/>
  <c r="H9" i="4"/>
  <c r="H10" i="4"/>
  <c r="H11" i="4"/>
  <c r="I11" i="4"/>
  <c r="A12" i="4"/>
  <c r="F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6" i="4"/>
  <c r="J31" i="1" l="1"/>
  <c r="A32" i="1"/>
  <c r="H31" i="1"/>
  <c r="I31" i="1"/>
  <c r="G8" i="4"/>
  <c r="G10" i="4"/>
  <c r="G12" i="4"/>
  <c r="G9" i="4"/>
  <c r="G11" i="4"/>
  <c r="A13" i="4"/>
  <c r="I12" i="4"/>
  <c r="J12" i="4"/>
  <c r="H12" i="4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4"/>
  <c r="E14" i="1"/>
  <c r="J32" i="1" l="1"/>
  <c r="A33" i="1"/>
  <c r="E33" i="1" s="1"/>
  <c r="H32" i="1"/>
  <c r="I32" i="1"/>
  <c r="G32" i="1"/>
  <c r="D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4"/>
  <c r="I13" i="4"/>
  <c r="A14" i="4"/>
  <c r="F14" i="4" s="1"/>
  <c r="J13" i="4"/>
  <c r="H13" i="4"/>
  <c r="G13" i="4"/>
  <c r="F8" i="4"/>
  <c r="F9" i="4"/>
  <c r="F10" i="4"/>
  <c r="F11" i="4"/>
  <c r="F12" i="4"/>
  <c r="F13" i="4"/>
  <c r="J33" i="1" l="1"/>
  <c r="A34" i="1"/>
  <c r="H33" i="1"/>
  <c r="I33" i="1"/>
  <c r="G33" i="1"/>
  <c r="F33" i="1"/>
  <c r="A15" i="4"/>
  <c r="E15" i="4" s="1"/>
  <c r="I14" i="4"/>
  <c r="J14" i="4"/>
  <c r="H14" i="4"/>
  <c r="G14" i="4"/>
  <c r="E9" i="4"/>
  <c r="E11" i="4"/>
  <c r="E13" i="4"/>
  <c r="E8" i="4"/>
  <c r="E10" i="4"/>
  <c r="E12" i="4"/>
  <c r="E14" i="4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6" i="4"/>
  <c r="C14" i="1"/>
  <c r="J34" i="1" l="1"/>
  <c r="A35" i="1"/>
  <c r="H34" i="1"/>
  <c r="I34" i="1"/>
  <c r="G34" i="1"/>
  <c r="F34" i="1"/>
  <c r="E34" i="1"/>
  <c r="D8" i="4"/>
  <c r="D9" i="4"/>
  <c r="D10" i="4"/>
  <c r="D11" i="4"/>
  <c r="D12" i="4"/>
  <c r="D13" i="4"/>
  <c r="D14" i="4"/>
  <c r="D15" i="4"/>
  <c r="I15" i="4"/>
  <c r="A16" i="4"/>
  <c r="J15" i="4"/>
  <c r="H15" i="4"/>
  <c r="G15" i="4"/>
  <c r="F15" i="4"/>
  <c r="B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6" i="4"/>
  <c r="J35" i="1" l="1"/>
  <c r="A36" i="1"/>
  <c r="H35" i="1"/>
  <c r="I35" i="1"/>
  <c r="G35" i="1"/>
  <c r="F35" i="1"/>
  <c r="E35" i="1"/>
  <c r="D35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6" i="4"/>
  <c r="I16" i="4"/>
  <c r="A17" i="4"/>
  <c r="C17" i="4" s="1"/>
  <c r="J16" i="4"/>
  <c r="H16" i="4"/>
  <c r="G16" i="4"/>
  <c r="F16" i="4"/>
  <c r="E16" i="4"/>
  <c r="C8" i="4"/>
  <c r="C10" i="4"/>
  <c r="C12" i="4"/>
  <c r="C14" i="4"/>
  <c r="C16" i="4"/>
  <c r="C9" i="4"/>
  <c r="C11" i="4"/>
  <c r="C13" i="4"/>
  <c r="C15" i="4"/>
  <c r="D16" i="4"/>
  <c r="J36" i="1" l="1"/>
  <c r="A37" i="1"/>
  <c r="I36" i="1"/>
  <c r="H36" i="1"/>
  <c r="G36" i="1"/>
  <c r="F36" i="1"/>
  <c r="E36" i="1"/>
  <c r="D36" i="1"/>
  <c r="C36" i="1"/>
  <c r="I17" i="4"/>
  <c r="A18" i="4"/>
  <c r="B18" i="4" s="1"/>
  <c r="J17" i="4"/>
  <c r="H17" i="4"/>
  <c r="G17" i="4"/>
  <c r="F17" i="4"/>
  <c r="E17" i="4"/>
  <c r="D17" i="4"/>
  <c r="B8" i="4"/>
  <c r="B9" i="4"/>
  <c r="B10" i="4"/>
  <c r="B11" i="4"/>
  <c r="B12" i="4"/>
  <c r="B13" i="4"/>
  <c r="B14" i="4"/>
  <c r="B15" i="4"/>
  <c r="B16" i="4"/>
  <c r="B17" i="4"/>
  <c r="J37" i="1" l="1"/>
  <c r="A38" i="1"/>
  <c r="I37" i="1"/>
  <c r="H37" i="1"/>
  <c r="G37" i="1"/>
  <c r="F37" i="1"/>
  <c r="E37" i="1"/>
  <c r="D37" i="1"/>
  <c r="C37" i="1"/>
  <c r="B37" i="1"/>
  <c r="I18" i="4"/>
  <c r="A19" i="4"/>
  <c r="J18" i="4"/>
  <c r="H18" i="4"/>
  <c r="G18" i="4"/>
  <c r="F18" i="4"/>
  <c r="E18" i="4"/>
  <c r="D18" i="4"/>
  <c r="C18" i="4"/>
  <c r="J38" i="1" l="1"/>
  <c r="A39" i="1"/>
  <c r="H38" i="1"/>
  <c r="I38" i="1"/>
  <c r="G38" i="1"/>
  <c r="F38" i="1"/>
  <c r="E38" i="1"/>
  <c r="D38" i="1"/>
  <c r="C38" i="1"/>
  <c r="B38" i="1"/>
  <c r="I19" i="4"/>
  <c r="A20" i="4"/>
  <c r="J19" i="4"/>
  <c r="H19" i="4"/>
  <c r="G19" i="4"/>
  <c r="F19" i="4"/>
  <c r="E19" i="4"/>
  <c r="D19" i="4"/>
  <c r="C19" i="4"/>
  <c r="B19" i="4"/>
  <c r="J39" i="1" l="1"/>
  <c r="A40" i="1"/>
  <c r="H39" i="1"/>
  <c r="I39" i="1"/>
  <c r="G39" i="1"/>
  <c r="F39" i="1"/>
  <c r="E39" i="1"/>
  <c r="D39" i="1"/>
  <c r="C39" i="1"/>
  <c r="B39" i="1"/>
  <c r="I20" i="4"/>
  <c r="A21" i="4"/>
  <c r="J20" i="4"/>
  <c r="H20" i="4"/>
  <c r="G20" i="4"/>
  <c r="F20" i="4"/>
  <c r="E20" i="4"/>
  <c r="D20" i="4"/>
  <c r="C20" i="4"/>
  <c r="B20" i="4"/>
  <c r="H40" i="1" l="1"/>
  <c r="A41" i="1"/>
  <c r="I40" i="1"/>
  <c r="G40" i="1"/>
  <c r="J40" i="1"/>
  <c r="F40" i="1"/>
  <c r="E40" i="1"/>
  <c r="D40" i="1"/>
  <c r="C40" i="1"/>
  <c r="B40" i="1"/>
  <c r="I21" i="4"/>
  <c r="A22" i="4"/>
  <c r="J21" i="4"/>
  <c r="H21" i="4"/>
  <c r="G21" i="4"/>
  <c r="F21" i="4"/>
  <c r="E21" i="4"/>
  <c r="D21" i="4"/>
  <c r="C21" i="4"/>
  <c r="B21" i="4"/>
  <c r="G41" i="1" l="1"/>
  <c r="J41" i="1"/>
  <c r="A42" i="1"/>
  <c r="F41" i="1"/>
  <c r="I41" i="1"/>
  <c r="H41" i="1"/>
  <c r="E41" i="1"/>
  <c r="D41" i="1"/>
  <c r="C41" i="1"/>
  <c r="B41" i="1"/>
  <c r="I22" i="4"/>
  <c r="A23" i="4"/>
  <c r="J22" i="4"/>
  <c r="H22" i="4"/>
  <c r="G22" i="4"/>
  <c r="F22" i="4"/>
  <c r="E22" i="4"/>
  <c r="D22" i="4"/>
  <c r="C22" i="4"/>
  <c r="B22" i="4"/>
  <c r="E42" i="1" l="1"/>
  <c r="A43" i="1"/>
  <c r="I42" i="1"/>
  <c r="H42" i="1"/>
  <c r="G42" i="1"/>
  <c r="F42" i="1"/>
  <c r="J42" i="1"/>
  <c r="D42" i="1"/>
  <c r="C42" i="1"/>
  <c r="B42" i="1"/>
  <c r="I23" i="4"/>
  <c r="A24" i="4"/>
  <c r="J23" i="4"/>
  <c r="H23" i="4"/>
  <c r="G23" i="4"/>
  <c r="F23" i="4"/>
  <c r="E23" i="4"/>
  <c r="D23" i="4"/>
  <c r="C23" i="4"/>
  <c r="B23" i="4"/>
  <c r="J43" i="1" l="1"/>
  <c r="G43" i="1"/>
  <c r="F43" i="1"/>
  <c r="I43" i="1"/>
  <c r="A44" i="1"/>
  <c r="H43" i="1"/>
  <c r="D43" i="1"/>
  <c r="E43" i="1"/>
  <c r="C43" i="1"/>
  <c r="B43" i="1"/>
  <c r="I24" i="4"/>
  <c r="J24" i="4"/>
  <c r="A25" i="4"/>
  <c r="H24" i="4"/>
  <c r="G24" i="4"/>
  <c r="F24" i="4"/>
  <c r="E24" i="4"/>
  <c r="D24" i="4"/>
  <c r="C24" i="4"/>
  <c r="B24" i="4"/>
  <c r="A45" i="1" l="1"/>
  <c r="C44" i="1"/>
  <c r="H44" i="1"/>
  <c r="J44" i="1"/>
  <c r="I44" i="1"/>
  <c r="G44" i="1"/>
  <c r="F44" i="1"/>
  <c r="D44" i="1"/>
  <c r="E44" i="1"/>
  <c r="B44" i="1"/>
  <c r="A26" i="4"/>
  <c r="J25" i="4"/>
  <c r="I25" i="4"/>
  <c r="H25" i="4"/>
  <c r="G25" i="4"/>
  <c r="F25" i="4"/>
  <c r="E25" i="4"/>
  <c r="D25" i="4"/>
  <c r="C25" i="4"/>
  <c r="B25" i="4"/>
  <c r="C45" i="1" l="1"/>
  <c r="D45" i="1"/>
  <c r="I45" i="1"/>
  <c r="H45" i="1"/>
  <c r="G45" i="1"/>
  <c r="J45" i="1"/>
  <c r="B45" i="1"/>
  <c r="F45" i="1"/>
  <c r="E45" i="1"/>
  <c r="A46" i="1"/>
  <c r="A27" i="4"/>
  <c r="J26" i="4"/>
  <c r="I26" i="4"/>
  <c r="H26" i="4"/>
  <c r="G26" i="4"/>
  <c r="F26" i="4"/>
  <c r="E26" i="4"/>
  <c r="D26" i="4"/>
  <c r="C26" i="4"/>
  <c r="B26" i="4"/>
  <c r="D46" i="1" l="1"/>
  <c r="A47" i="1"/>
  <c r="B46" i="1"/>
  <c r="F46" i="1"/>
  <c r="J46" i="1"/>
  <c r="C46" i="1"/>
  <c r="G46" i="1"/>
  <c r="E46" i="1"/>
  <c r="I46" i="1"/>
  <c r="H46" i="1"/>
  <c r="A28" i="4"/>
  <c r="J27" i="4"/>
  <c r="I27" i="4"/>
  <c r="H27" i="4"/>
  <c r="G27" i="4"/>
  <c r="F27" i="4"/>
  <c r="E27" i="4"/>
  <c r="D27" i="4"/>
  <c r="C27" i="4"/>
  <c r="B27" i="4"/>
  <c r="F47" i="1" l="1"/>
  <c r="E47" i="1"/>
  <c r="D47" i="1"/>
  <c r="I47" i="1"/>
  <c r="H47" i="1"/>
  <c r="G47" i="1"/>
  <c r="J47" i="1"/>
  <c r="C47" i="1"/>
  <c r="B47" i="1"/>
  <c r="A48" i="1"/>
  <c r="I28" i="4"/>
  <c r="J28" i="4"/>
  <c r="A29" i="4"/>
  <c r="H28" i="4"/>
  <c r="G28" i="4"/>
  <c r="F28" i="4"/>
  <c r="E28" i="4"/>
  <c r="D28" i="4"/>
  <c r="C28" i="4"/>
  <c r="B28" i="4"/>
  <c r="E48" i="1" l="1"/>
  <c r="C48" i="1"/>
  <c r="B48" i="1"/>
  <c r="D48" i="1"/>
  <c r="J48" i="1"/>
  <c r="A49" i="1"/>
  <c r="I48" i="1"/>
  <c r="H48" i="1"/>
  <c r="G48" i="1"/>
  <c r="F48" i="1"/>
  <c r="I29" i="4"/>
  <c r="J29" i="4"/>
  <c r="A30" i="4"/>
  <c r="H29" i="4"/>
  <c r="G29" i="4"/>
  <c r="F29" i="4"/>
  <c r="E29" i="4"/>
  <c r="D29" i="4"/>
  <c r="C29" i="4"/>
  <c r="B29" i="4"/>
  <c r="G49" i="1" l="1"/>
  <c r="A50" i="1"/>
  <c r="F49" i="1"/>
  <c r="E49" i="1"/>
  <c r="J49" i="1"/>
  <c r="C49" i="1"/>
  <c r="I49" i="1"/>
  <c r="B49" i="1"/>
  <c r="H49" i="1"/>
  <c r="D49" i="1"/>
  <c r="I30" i="4"/>
  <c r="J30" i="4"/>
  <c r="A31" i="4"/>
  <c r="H30" i="4"/>
  <c r="G30" i="4"/>
  <c r="F30" i="4"/>
  <c r="E30" i="4"/>
  <c r="D30" i="4"/>
  <c r="C30" i="4"/>
  <c r="B30" i="4"/>
  <c r="E50" i="1" l="1"/>
  <c r="J50" i="1"/>
  <c r="C50" i="1"/>
  <c r="B50" i="1"/>
  <c r="D50" i="1"/>
  <c r="A51" i="1"/>
  <c r="I50" i="1"/>
  <c r="H50" i="1"/>
  <c r="G50" i="1"/>
  <c r="F50" i="1"/>
  <c r="I31" i="4"/>
  <c r="J31" i="4"/>
  <c r="A32" i="4"/>
  <c r="H31" i="4"/>
  <c r="G31" i="4"/>
  <c r="F31" i="4"/>
  <c r="E31" i="4"/>
  <c r="D31" i="4"/>
  <c r="C31" i="4"/>
  <c r="B31" i="4"/>
  <c r="G51" i="1" l="1"/>
  <c r="F51" i="1"/>
  <c r="C51" i="1"/>
  <c r="E51" i="1"/>
  <c r="J51" i="1"/>
  <c r="A52" i="1"/>
  <c r="D51" i="1"/>
  <c r="I51" i="1"/>
  <c r="B51" i="1"/>
  <c r="H51" i="1"/>
  <c r="I32" i="4"/>
  <c r="J32" i="4"/>
  <c r="A33" i="4"/>
  <c r="H32" i="4"/>
  <c r="G32" i="4"/>
  <c r="F32" i="4"/>
  <c r="E32" i="4"/>
  <c r="D32" i="4"/>
  <c r="C32" i="4"/>
  <c r="B32" i="4"/>
  <c r="E52" i="1" l="1"/>
  <c r="F52" i="1"/>
  <c r="D52" i="1"/>
  <c r="J52" i="1"/>
  <c r="C52" i="1"/>
  <c r="H52" i="1"/>
  <c r="G52" i="1"/>
  <c r="A53" i="1"/>
  <c r="B52" i="1"/>
  <c r="I52" i="1"/>
  <c r="I33" i="4"/>
  <c r="J33" i="4"/>
  <c r="A34" i="4"/>
  <c r="H33" i="4"/>
  <c r="G33" i="4"/>
  <c r="F33" i="4"/>
  <c r="E33" i="4"/>
  <c r="D33" i="4"/>
  <c r="C33" i="4"/>
  <c r="B33" i="4"/>
  <c r="G53" i="1" l="1"/>
  <c r="E53" i="1"/>
  <c r="F53" i="1"/>
  <c r="A54" i="1"/>
  <c r="D53" i="1"/>
  <c r="J53" i="1"/>
  <c r="C53" i="1"/>
  <c r="I53" i="1"/>
  <c r="B53" i="1"/>
  <c r="H53" i="1"/>
  <c r="A35" i="4"/>
  <c r="A36" i="4" s="1"/>
  <c r="J34" i="4"/>
  <c r="I34" i="4"/>
  <c r="H34" i="4"/>
  <c r="G34" i="4"/>
  <c r="F34" i="4"/>
  <c r="E34" i="4"/>
  <c r="D34" i="4"/>
  <c r="C34" i="4"/>
  <c r="B34" i="4"/>
  <c r="C36" i="4" l="1"/>
  <c r="A37" i="4"/>
  <c r="J36" i="4"/>
  <c r="H36" i="4"/>
  <c r="I36" i="4"/>
  <c r="G36" i="4"/>
  <c r="F36" i="4"/>
  <c r="E36" i="4"/>
  <c r="D36" i="4"/>
  <c r="B36" i="4"/>
  <c r="E54" i="1"/>
  <c r="A55" i="1"/>
  <c r="B54" i="1"/>
  <c r="H54" i="1"/>
  <c r="G54" i="1"/>
  <c r="D54" i="1"/>
  <c r="F54" i="1"/>
  <c r="J54" i="1"/>
  <c r="C54" i="1"/>
  <c r="I54" i="1"/>
  <c r="I35" i="4"/>
  <c r="J35" i="4"/>
  <c r="H35" i="4"/>
  <c r="G35" i="4"/>
  <c r="F35" i="4"/>
  <c r="E35" i="4"/>
  <c r="D35" i="4"/>
  <c r="C35" i="4"/>
  <c r="B35" i="4"/>
  <c r="J37" i="4" l="1"/>
  <c r="A38" i="4"/>
  <c r="I37" i="4"/>
  <c r="H37" i="4"/>
  <c r="G37" i="4"/>
  <c r="F37" i="4"/>
  <c r="E37" i="4"/>
  <c r="D37" i="4"/>
  <c r="C37" i="4"/>
  <c r="B37" i="4"/>
  <c r="F55" i="1"/>
  <c r="E55" i="1"/>
  <c r="B55" i="1"/>
  <c r="I55" i="1"/>
  <c r="D55" i="1"/>
  <c r="C55" i="1"/>
  <c r="J55" i="1"/>
  <c r="H55" i="1"/>
  <c r="G55" i="1"/>
  <c r="G38" i="4" l="1"/>
  <c r="A39" i="4"/>
  <c r="J38" i="4"/>
  <c r="H38" i="4"/>
  <c r="I38" i="4"/>
  <c r="F38" i="4"/>
  <c r="E38" i="4"/>
  <c r="D38" i="4"/>
  <c r="C38" i="4"/>
  <c r="B38" i="4"/>
  <c r="G39" i="4" l="1"/>
  <c r="I39" i="4"/>
  <c r="H39" i="4"/>
  <c r="A40" i="4"/>
  <c r="J39" i="4"/>
  <c r="F39" i="4"/>
  <c r="E39" i="4"/>
  <c r="D39" i="4"/>
  <c r="C39" i="4"/>
  <c r="B39" i="4"/>
  <c r="E40" i="4" l="1"/>
  <c r="G40" i="4"/>
  <c r="F40" i="4"/>
  <c r="H40" i="4"/>
  <c r="I40" i="4"/>
  <c r="J40" i="4"/>
  <c r="A41" i="4"/>
  <c r="D40" i="4"/>
  <c r="C40" i="4"/>
  <c r="B40" i="4"/>
  <c r="D41" i="4" l="1"/>
  <c r="J41" i="4"/>
  <c r="A42" i="4"/>
  <c r="G41" i="4"/>
  <c r="F41" i="4"/>
  <c r="I41" i="4"/>
  <c r="H41" i="4"/>
  <c r="E41" i="4"/>
  <c r="C41" i="4"/>
  <c r="B41" i="4"/>
  <c r="G42" i="4" l="1"/>
  <c r="F42" i="4"/>
  <c r="A43" i="4"/>
  <c r="H42" i="4"/>
  <c r="I42" i="4"/>
  <c r="J42" i="4"/>
  <c r="E42" i="4"/>
  <c r="D42" i="4"/>
  <c r="C42" i="4"/>
  <c r="B42" i="4"/>
  <c r="C43" i="4" l="1"/>
  <c r="D43" i="4"/>
  <c r="F43" i="4"/>
  <c r="A44" i="4"/>
  <c r="J43" i="4"/>
  <c r="E43" i="4"/>
  <c r="H43" i="4"/>
  <c r="B43" i="4"/>
  <c r="G43" i="4"/>
  <c r="I43" i="4"/>
  <c r="C44" i="4" l="1"/>
  <c r="J44" i="4"/>
  <c r="A45" i="4"/>
  <c r="D44" i="4"/>
  <c r="E44" i="4"/>
  <c r="G44" i="4"/>
  <c r="F44" i="4"/>
  <c r="B44" i="4"/>
  <c r="I44" i="4"/>
  <c r="H44" i="4"/>
  <c r="G45" i="4" l="1"/>
  <c r="F45" i="4"/>
  <c r="B45" i="4"/>
  <c r="I45" i="4"/>
  <c r="H45" i="4"/>
  <c r="J45" i="4"/>
  <c r="C45" i="4"/>
  <c r="A46" i="4"/>
  <c r="E45" i="4"/>
  <c r="D45" i="4"/>
  <c r="E46" i="4" l="1"/>
  <c r="D46" i="4"/>
  <c r="H46" i="4"/>
  <c r="G46" i="4"/>
  <c r="F46" i="4"/>
  <c r="I46" i="4"/>
  <c r="C46" i="4"/>
  <c r="J46" i="4"/>
  <c r="A47" i="4"/>
  <c r="B46" i="4"/>
  <c r="C47" i="4" l="1"/>
  <c r="B47" i="4"/>
  <c r="E47" i="4"/>
  <c r="G47" i="4"/>
  <c r="I47" i="4"/>
  <c r="A48" i="4"/>
  <c r="D47" i="4"/>
  <c r="F47" i="4"/>
  <c r="H47" i="4"/>
  <c r="J47" i="4"/>
  <c r="I48" i="4" l="1"/>
  <c r="H48" i="4"/>
  <c r="A49" i="4"/>
  <c r="C48" i="4"/>
  <c r="J48" i="4"/>
  <c r="D48" i="4"/>
  <c r="E48" i="4"/>
  <c r="B48" i="4"/>
  <c r="G48" i="4"/>
  <c r="F48" i="4"/>
  <c r="G49" i="4" l="1"/>
  <c r="H49" i="4"/>
  <c r="B49" i="4"/>
  <c r="D49" i="4"/>
  <c r="I49" i="4"/>
  <c r="F49" i="4"/>
  <c r="J49" i="4"/>
  <c r="C49" i="4"/>
  <c r="A50" i="4"/>
  <c r="E49" i="4"/>
  <c r="E50" i="4" l="1"/>
  <c r="D50" i="4"/>
  <c r="H50" i="4"/>
  <c r="G50" i="4"/>
  <c r="F50" i="4"/>
  <c r="I50" i="4"/>
  <c r="C50" i="4"/>
  <c r="A51" i="4"/>
  <c r="B50" i="4"/>
  <c r="J50" i="4"/>
  <c r="C51" i="4" l="1"/>
  <c r="D51" i="4"/>
  <c r="E51" i="4"/>
  <c r="F51" i="4"/>
  <c r="G51" i="4"/>
  <c r="H51" i="4"/>
  <c r="A52" i="4"/>
  <c r="J51" i="4"/>
  <c r="I51" i="4"/>
  <c r="B51" i="4"/>
  <c r="A53" i="4" l="1"/>
  <c r="I52" i="4"/>
  <c r="J52" i="4"/>
  <c r="D52" i="4"/>
  <c r="E52" i="4"/>
  <c r="C52" i="4"/>
  <c r="G52" i="4"/>
  <c r="H52" i="4"/>
  <c r="F52" i="4"/>
  <c r="B52" i="4"/>
  <c r="B53" i="4" l="1"/>
  <c r="A54" i="4"/>
  <c r="A55" i="4" s="1"/>
  <c r="J53" i="4"/>
  <c r="H53" i="4"/>
  <c r="I53" i="4"/>
  <c r="G53" i="4"/>
  <c r="F53" i="4"/>
  <c r="E53" i="4"/>
  <c r="D53" i="4"/>
  <c r="C53" i="4"/>
  <c r="F55" i="4" l="1"/>
  <c r="J55" i="4"/>
  <c r="I55" i="4"/>
  <c r="H55" i="4"/>
  <c r="G55" i="4"/>
  <c r="E55" i="4"/>
  <c r="D55" i="4"/>
  <c r="C55" i="4"/>
  <c r="B55" i="4"/>
  <c r="B54" i="4"/>
  <c r="J54" i="4"/>
  <c r="I54" i="4"/>
  <c r="H54" i="4"/>
  <c r="G54" i="4"/>
  <c r="F54" i="4"/>
  <c r="E54" i="4"/>
  <c r="D54" i="4"/>
  <c r="C5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A1" authorId="0" shapeId="0" xr:uid="{00000000-0006-0000-0000-000001000000}">
      <text>
        <r>
          <rPr>
            <b/>
            <sz val="14"/>
            <color indexed="12"/>
            <rFont val="Tahoma"/>
            <family val="2"/>
          </rPr>
          <t>Edit information in blue.  Contractor will provide hammer information.</t>
        </r>
      </text>
    </comment>
  </commentList>
</comments>
</file>

<file path=xl/sharedStrings.xml><?xml version="1.0" encoding="utf-8"?>
<sst xmlns="http://schemas.openxmlformats.org/spreadsheetml/2006/main" count="33" uniqueCount="30">
  <si>
    <t>MANUFACTURER</t>
  </si>
  <si>
    <t>MODEL</t>
  </si>
  <si>
    <t>TON (WHEN S=0.1)</t>
  </si>
  <si>
    <t>PILE DRIVING DATA</t>
  </si>
  <si>
    <t>TYPE</t>
  </si>
  <si>
    <t>S-A- DIESEL</t>
  </si>
  <si>
    <t xml:space="preserve"> MAX. HAMMER DROP</t>
  </si>
  <si>
    <t>FEET</t>
  </si>
  <si>
    <t>(BEARING IN TONS)</t>
  </si>
  <si>
    <t>STRIKING WT.</t>
  </si>
  <si>
    <t>POUNDS</t>
  </si>
  <si>
    <t xml:space="preserve">   DROP INCREMENT</t>
  </si>
  <si>
    <t xml:space="preserve">    Range of BLOWS/FOOT desired:</t>
  </si>
  <si>
    <t>minimum</t>
  </si>
  <si>
    <t>maximum</t>
  </si>
  <si>
    <t>Increment of BLOWS/FOOT desired:</t>
  </si>
  <si>
    <t>BLOWS/FOOT</t>
  </si>
  <si>
    <t xml:space="preserve">    INCHES</t>
  </si>
  <si>
    <t>HAMMER DROP IN FEET</t>
  </si>
  <si>
    <t xml:space="preserve">    PER</t>
  </si>
  <si>
    <t xml:space="preserve">BLOWS/FT. </t>
  </si>
  <si>
    <t xml:space="preserve">   10 BLOWS</t>
  </si>
  <si>
    <t>Delmag</t>
  </si>
  <si>
    <t>D-19-32</t>
  </si>
  <si>
    <t>Ram Weight</t>
  </si>
  <si>
    <t>Pounds</t>
  </si>
  <si>
    <t>Required Driving Resistance (tons) as Determined by Modified Gates Formula</t>
  </si>
  <si>
    <t>Hammer</t>
  </si>
  <si>
    <t>MODIFIED GATES</t>
  </si>
  <si>
    <t>MAXIMUM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</si>
</sst>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_)"/>
    <numFmt numFmtId="166" formatCode="0.000_)"/>
    <numFmt numFmtId="167" formatCode="0.0"/>
  </numFmts>
  <fonts count="7" x14ac:knownFonts="1">
    <font>
      <sz val="12"/>
      <name val="Helv"/>
    </font>
    <font>
      <sz val="12"/>
      <color indexed="12"/>
      <name val="Helv"/>
    </font>
    <font>
      <b/>
      <sz val="12"/>
      <name val="Helv"/>
    </font>
    <font>
      <sz val="18"/>
      <name val="Helv"/>
    </font>
    <font>
      <b/>
      <sz val="14"/>
      <color indexed="12"/>
      <name val="Tahoma"/>
      <family val="2"/>
    </font>
    <font>
      <sz val="11"/>
      <name val="Helv"/>
    </font>
    <font>
      <sz val="1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84">
    <xf numFmtId="164" fontId="0" fillId="0" borderId="0" xfId="0"/>
    <xf numFmtId="164" fontId="0" fillId="0" borderId="0" xfId="0" applyAlignment="1" applyProtection="1">
      <alignment horizontal="left"/>
    </xf>
    <xf numFmtId="164" fontId="0" fillId="0" borderId="0" xfId="0" applyAlignment="1" applyProtection="1">
      <alignment horizontal="center"/>
    </xf>
    <xf numFmtId="165" fontId="0" fillId="0" borderId="0" xfId="0" applyNumberFormat="1" applyProtection="1"/>
    <xf numFmtId="166" fontId="0" fillId="0" borderId="0" xfId="0" applyNumberFormat="1" applyProtection="1"/>
    <xf numFmtId="164" fontId="0" fillId="0" borderId="0" xfId="0" applyAlignment="1"/>
    <xf numFmtId="165" fontId="0" fillId="0" borderId="1" xfId="0" applyNumberFormat="1" applyBorder="1" applyAlignment="1" applyProtection="1">
      <alignment horizontal="center"/>
    </xf>
    <xf numFmtId="167" fontId="0" fillId="0" borderId="3" xfId="0" applyNumberFormat="1" applyBorder="1" applyAlignment="1" applyProtection="1">
      <alignment horizontal="center"/>
    </xf>
    <xf numFmtId="165" fontId="0" fillId="0" borderId="2" xfId="0" applyNumberFormat="1" applyBorder="1" applyProtection="1"/>
    <xf numFmtId="164" fontId="0" fillId="0" borderId="6" xfId="0" applyBorder="1" applyAlignment="1" applyProtection="1">
      <alignment horizontal="right"/>
    </xf>
    <xf numFmtId="164" fontId="0" fillId="0" borderId="0" xfId="0" applyBorder="1"/>
    <xf numFmtId="164" fontId="0" fillId="0" borderId="7" xfId="0" applyBorder="1"/>
    <xf numFmtId="164" fontId="0" fillId="0" borderId="0" xfId="0" applyBorder="1" applyAlignment="1" applyProtection="1">
      <alignment horizontal="right"/>
    </xf>
    <xf numFmtId="165" fontId="0" fillId="0" borderId="0" xfId="0" applyNumberFormat="1" applyBorder="1" applyProtection="1"/>
    <xf numFmtId="164" fontId="0" fillId="0" borderId="0" xfId="0" applyBorder="1" applyAlignment="1" applyProtection="1">
      <alignment horizontal="left"/>
    </xf>
    <xf numFmtId="164" fontId="1" fillId="0" borderId="0" xfId="0" applyFont="1" applyBorder="1" applyAlignment="1" applyProtection="1">
      <protection locked="0"/>
    </xf>
    <xf numFmtId="164" fontId="1" fillId="0" borderId="0" xfId="0" applyFont="1" applyBorder="1" applyProtection="1">
      <protection locked="0"/>
    </xf>
    <xf numFmtId="164" fontId="0" fillId="0" borderId="7" xfId="0" applyBorder="1" applyAlignment="1" applyProtection="1">
      <alignment horizontal="right"/>
    </xf>
    <xf numFmtId="164" fontId="0" fillId="0" borderId="6" xfId="0" applyBorder="1"/>
    <xf numFmtId="167" fontId="0" fillId="0" borderId="8" xfId="0" applyNumberFormat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>
      <alignment horizontal="center"/>
    </xf>
    <xf numFmtId="165" fontId="0" fillId="0" borderId="13" xfId="0" applyNumberFormat="1" applyBorder="1" applyAlignment="1" applyProtection="1">
      <alignment horizontal="center"/>
    </xf>
    <xf numFmtId="164" fontId="1" fillId="0" borderId="16" xfId="0" applyFont="1" applyBorder="1" applyAlignment="1" applyProtection="1">
      <alignment horizontal="right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6" fontId="0" fillId="0" borderId="17" xfId="0" applyNumberFormat="1" applyBorder="1" applyAlignment="1" applyProtection="1">
      <alignment horizontal="center"/>
    </xf>
    <xf numFmtId="165" fontId="0" fillId="0" borderId="9" xfId="0" applyNumberFormat="1" applyBorder="1" applyProtection="1"/>
    <xf numFmtId="166" fontId="0" fillId="0" borderId="18" xfId="0" applyNumberFormat="1" applyBorder="1" applyAlignment="1" applyProtection="1">
      <alignment horizontal="center"/>
    </xf>
    <xf numFmtId="164" fontId="0" fillId="0" borderId="19" xfId="0" applyBorder="1" applyAlignment="1" applyProtection="1">
      <alignment horizontal="right"/>
      <protection locked="0"/>
    </xf>
    <xf numFmtId="164" fontId="0" fillId="0" borderId="16" xfId="0" applyBorder="1" applyProtection="1">
      <protection locked="0"/>
    </xf>
    <xf numFmtId="164" fontId="0" fillId="0" borderId="16" xfId="0" applyBorder="1" applyAlignment="1" applyProtection="1">
      <alignment horizontal="left"/>
      <protection locked="0"/>
    </xf>
    <xf numFmtId="164" fontId="0" fillId="0" borderId="20" xfId="0" applyBorder="1" applyAlignment="1" applyProtection="1">
      <alignment horizontal="left"/>
      <protection locked="0"/>
    </xf>
    <xf numFmtId="164" fontId="0" fillId="0" borderId="6" xfId="0" applyBorder="1" applyAlignment="1" applyProtection="1">
      <alignment horizontal="right"/>
      <protection locked="0"/>
    </xf>
    <xf numFmtId="164" fontId="0" fillId="0" borderId="0" xfId="0" applyBorder="1" applyProtection="1"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7" xfId="0" applyBorder="1" applyAlignment="1" applyProtection="1">
      <alignment horizontal="left"/>
      <protection locked="0"/>
    </xf>
    <xf numFmtId="166" fontId="0" fillId="0" borderId="21" xfId="0" applyNumberFormat="1" applyBorder="1" applyAlignment="1" applyProtection="1">
      <alignment horizontal="center"/>
      <protection locked="0"/>
    </xf>
    <xf numFmtId="164" fontId="0" fillId="0" borderId="22" xfId="0" applyBorder="1" applyProtection="1"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166" fontId="0" fillId="0" borderId="24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167" fontId="0" fillId="0" borderId="26" xfId="0" applyNumberFormat="1" applyBorder="1" applyAlignment="1" applyProtection="1">
      <alignment horizontal="center"/>
      <protection locked="0"/>
    </xf>
    <xf numFmtId="167" fontId="0" fillId="0" borderId="27" xfId="0" applyNumberFormat="1" applyBorder="1" applyAlignment="1" applyProtection="1">
      <alignment horizontal="center"/>
      <protection locked="0"/>
    </xf>
    <xf numFmtId="164" fontId="3" fillId="0" borderId="16" xfId="0" applyFont="1" applyBorder="1" applyAlignment="1">
      <alignment horizontal="left"/>
    </xf>
    <xf numFmtId="164" fontId="3" fillId="0" borderId="20" xfId="0" applyFont="1" applyBorder="1" applyAlignment="1">
      <alignment horizontal="left"/>
    </xf>
    <xf numFmtId="164" fontId="0" fillId="0" borderId="19" xfId="0" applyBorder="1"/>
    <xf numFmtId="164" fontId="0" fillId="0" borderId="16" xfId="0" applyBorder="1"/>
    <xf numFmtId="164" fontId="0" fillId="0" borderId="28" xfId="0" applyFont="1" applyBorder="1" applyAlignment="1" applyProtection="1">
      <alignment horizontal="center"/>
      <protection locked="0"/>
    </xf>
    <xf numFmtId="165" fontId="0" fillId="0" borderId="4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9" xfId="0" applyNumberFormat="1" applyFont="1" applyBorder="1" applyAlignment="1" applyProtection="1">
      <alignment horizontal="center"/>
    </xf>
    <xf numFmtId="164" fontId="0" fillId="0" borderId="14" xfId="0" applyFont="1" applyBorder="1" applyAlignment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center"/>
    </xf>
    <xf numFmtId="164" fontId="0" fillId="0" borderId="15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center"/>
    </xf>
    <xf numFmtId="165" fontId="0" fillId="0" borderId="12" xfId="0" applyNumberFormat="1" applyFont="1" applyBorder="1" applyAlignment="1" applyProtection="1">
      <alignment horizontal="center"/>
    </xf>
    <xf numFmtId="165" fontId="0" fillId="0" borderId="13" xfId="0" applyNumberFormat="1" applyFont="1" applyBorder="1" applyAlignment="1" applyProtection="1">
      <alignment horizontal="center"/>
    </xf>
    <xf numFmtId="164" fontId="5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center"/>
    </xf>
    <xf numFmtId="164" fontId="5" fillId="0" borderId="0" xfId="0" applyFont="1"/>
    <xf numFmtId="166" fontId="0" fillId="0" borderId="39" xfId="0" applyNumberFormat="1" applyBorder="1" applyAlignment="1" applyProtection="1">
      <alignment horizontal="center"/>
    </xf>
    <xf numFmtId="165" fontId="0" fillId="0" borderId="40" xfId="0" applyNumberFormat="1" applyBorder="1" applyAlignment="1" applyProtection="1">
      <alignment horizontal="center"/>
    </xf>
    <xf numFmtId="165" fontId="0" fillId="0" borderId="41" xfId="0" applyNumberFormat="1" applyBorder="1" applyAlignment="1" applyProtection="1">
      <alignment horizontal="center"/>
    </xf>
    <xf numFmtId="166" fontId="0" fillId="0" borderId="42" xfId="0" applyNumberFormat="1" applyBorder="1" applyAlignment="1" applyProtection="1">
      <alignment horizontal="center"/>
    </xf>
    <xf numFmtId="164" fontId="6" fillId="0" borderId="16" xfId="0" applyFont="1" applyBorder="1" applyAlignment="1">
      <alignment horizontal="center"/>
    </xf>
    <xf numFmtId="164" fontId="0" fillId="0" borderId="21" xfId="0" applyBorder="1" applyAlignment="1" applyProtection="1">
      <alignment horizontal="center"/>
    </xf>
    <xf numFmtId="164" fontId="0" fillId="0" borderId="29" xfId="0" applyBorder="1" applyAlignment="1" applyProtection="1">
      <alignment horizontal="center"/>
    </xf>
    <xf numFmtId="164" fontId="0" fillId="0" borderId="30" xfId="0" applyBorder="1" applyAlignment="1" applyProtection="1">
      <alignment horizontal="center"/>
    </xf>
    <xf numFmtId="164" fontId="0" fillId="0" borderId="31" xfId="0" applyBorder="1" applyAlignment="1" applyProtection="1">
      <alignment horizontal="center"/>
    </xf>
    <xf numFmtId="164" fontId="0" fillId="0" borderId="32" xfId="0" applyBorder="1" applyAlignment="1" applyProtection="1">
      <alignment horizontal="center"/>
    </xf>
    <xf numFmtId="164" fontId="1" fillId="0" borderId="0" xfId="0" applyFont="1" applyBorder="1" applyAlignment="1" applyProtection="1">
      <alignment horizontal="left"/>
      <protection locked="0"/>
    </xf>
    <xf numFmtId="164" fontId="0" fillId="0" borderId="6" xfId="0" applyBorder="1" applyAlignment="1" applyProtection="1">
      <alignment horizontal="right"/>
    </xf>
    <xf numFmtId="164" fontId="0" fillId="0" borderId="0" xfId="0" applyBorder="1" applyAlignment="1" applyProtection="1">
      <alignment horizontal="right"/>
    </xf>
    <xf numFmtId="164" fontId="2" fillId="0" borderId="33" xfId="0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4" fontId="2" fillId="0" borderId="35" xfId="0" applyFont="1" applyBorder="1" applyAlignment="1">
      <alignment horizontal="center"/>
    </xf>
    <xf numFmtId="164" fontId="2" fillId="0" borderId="33" xfId="0" applyFont="1" applyBorder="1" applyAlignment="1" applyProtection="1">
      <alignment horizontal="center"/>
      <protection locked="0"/>
    </xf>
    <xf numFmtId="164" fontId="2" fillId="0" borderId="34" xfId="0" applyFont="1" applyBorder="1" applyAlignment="1" applyProtection="1">
      <alignment horizontal="center"/>
      <protection locked="0"/>
    </xf>
    <xf numFmtId="164" fontId="2" fillId="0" borderId="35" xfId="0" applyFont="1" applyBorder="1" applyAlignment="1" applyProtection="1">
      <alignment horizontal="center"/>
      <protection locked="0"/>
    </xf>
    <xf numFmtId="164" fontId="0" fillId="0" borderId="36" xfId="0" applyBorder="1" applyAlignment="1" applyProtection="1">
      <alignment horizontal="center"/>
      <protection locked="0"/>
    </xf>
    <xf numFmtId="164" fontId="0" fillId="0" borderId="37" xfId="0" applyBorder="1" applyAlignment="1" applyProtection="1">
      <alignment horizontal="center"/>
      <protection locked="0"/>
    </xf>
    <xf numFmtId="164" fontId="0" fillId="0" borderId="3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M105"/>
  <sheetViews>
    <sheetView showGridLines="0" tabSelected="1" zoomScale="75" zoomScaleNormal="75" workbookViewId="0">
      <selection activeCell="C17" sqref="C17"/>
    </sheetView>
  </sheetViews>
  <sheetFormatPr defaultColWidth="9.7265625" defaultRowHeight="15.6" x14ac:dyDescent="0.3"/>
  <cols>
    <col min="1" max="1" width="14.6328125" customWidth="1"/>
    <col min="2" max="2" width="9.6328125" customWidth="1"/>
    <col min="11" max="11" width="7.26953125" customWidth="1"/>
    <col min="13" max="13" width="1.7265625" customWidth="1"/>
    <col min="14" max="14" width="11.7265625" customWidth="1"/>
  </cols>
  <sheetData>
    <row r="1" spans="1:13" ht="22.8" x14ac:dyDescent="0.4">
      <c r="A1" s="45"/>
      <c r="B1" s="46"/>
      <c r="C1" s="43"/>
      <c r="D1" s="66" t="s">
        <v>28</v>
      </c>
      <c r="E1" s="66"/>
      <c r="F1" s="66"/>
      <c r="G1" s="66"/>
      <c r="H1" s="43"/>
      <c r="I1" s="43"/>
      <c r="J1" s="44"/>
    </row>
    <row r="2" spans="1:13" x14ac:dyDescent="0.3">
      <c r="A2" s="9" t="s">
        <v>0</v>
      </c>
      <c r="B2" s="72" t="s">
        <v>22</v>
      </c>
      <c r="C2" s="72"/>
      <c r="D2" s="10"/>
      <c r="E2" s="10"/>
      <c r="F2" s="10"/>
      <c r="G2" s="10"/>
      <c r="H2" s="10"/>
      <c r="I2" s="10"/>
      <c r="J2" s="11"/>
    </row>
    <row r="3" spans="1:13" x14ac:dyDescent="0.3">
      <c r="A3" s="9" t="s">
        <v>1</v>
      </c>
      <c r="B3" s="72" t="s">
        <v>23</v>
      </c>
      <c r="C3" s="72"/>
      <c r="D3" s="10"/>
      <c r="E3" s="10"/>
      <c r="F3" s="74" t="s">
        <v>29</v>
      </c>
      <c r="G3" s="74"/>
      <c r="H3" s="13">
        <f>((0.875*(($F$5*$B$6)^0.5)*LOG((10/(0.1))))-50)</f>
        <v>360.41137898455008</v>
      </c>
      <c r="I3" s="14" t="s">
        <v>2</v>
      </c>
      <c r="J3" s="11"/>
    </row>
    <row r="4" spans="1:13" x14ac:dyDescent="0.3">
      <c r="A4" s="9" t="s">
        <v>4</v>
      </c>
      <c r="B4" s="72" t="s">
        <v>5</v>
      </c>
      <c r="C4" s="72"/>
      <c r="D4" s="10"/>
      <c r="E4" s="10"/>
      <c r="F4" s="10"/>
      <c r="G4" s="10"/>
      <c r="H4" s="10"/>
      <c r="I4" s="10"/>
      <c r="J4" s="11"/>
    </row>
    <row r="5" spans="1:13" x14ac:dyDescent="0.3">
      <c r="A5" s="9"/>
      <c r="B5" s="15"/>
      <c r="C5" s="14"/>
      <c r="D5" s="74" t="s">
        <v>6</v>
      </c>
      <c r="E5" s="74"/>
      <c r="F5" s="16">
        <v>11</v>
      </c>
      <c r="G5" s="14" t="s">
        <v>7</v>
      </c>
      <c r="H5" s="10"/>
      <c r="I5" s="10"/>
      <c r="J5" s="11"/>
    </row>
    <row r="6" spans="1:13" x14ac:dyDescent="0.3">
      <c r="A6" s="9" t="s">
        <v>9</v>
      </c>
      <c r="B6" s="15">
        <v>5000</v>
      </c>
      <c r="C6" s="14" t="s">
        <v>10</v>
      </c>
      <c r="D6" s="74" t="s">
        <v>11</v>
      </c>
      <c r="E6" s="74"/>
      <c r="F6" s="16">
        <v>0.5</v>
      </c>
      <c r="G6" s="14" t="s">
        <v>7</v>
      </c>
      <c r="H6" s="10"/>
      <c r="I6" s="12"/>
      <c r="J6" s="17"/>
    </row>
    <row r="7" spans="1:13" ht="5.0999999999999996" customHeight="1" x14ac:dyDescent="0.3">
      <c r="A7" s="18"/>
      <c r="B7" s="10"/>
      <c r="C7" s="10"/>
      <c r="D7" s="10"/>
      <c r="E7" s="10"/>
      <c r="F7" s="10"/>
      <c r="G7" s="10"/>
      <c r="H7" s="10"/>
      <c r="I7" s="10"/>
      <c r="J7" s="11"/>
    </row>
    <row r="8" spans="1:13" x14ac:dyDescent="0.3">
      <c r="A8" s="73" t="s">
        <v>12</v>
      </c>
      <c r="B8" s="74"/>
      <c r="C8" s="74"/>
      <c r="D8" s="15">
        <v>50</v>
      </c>
      <c r="E8" s="14" t="s">
        <v>13</v>
      </c>
      <c r="F8" s="10"/>
      <c r="G8" s="10"/>
      <c r="H8" s="10"/>
      <c r="I8" s="10"/>
      <c r="J8" s="11"/>
    </row>
    <row r="9" spans="1:13" x14ac:dyDescent="0.3">
      <c r="A9" s="18"/>
      <c r="B9" s="10"/>
      <c r="C9" s="10"/>
      <c r="D9" s="15">
        <v>130</v>
      </c>
      <c r="E9" s="14" t="s">
        <v>14</v>
      </c>
      <c r="F9" s="10"/>
      <c r="G9" s="10"/>
      <c r="H9" s="10"/>
      <c r="I9" s="10"/>
      <c r="J9" s="11"/>
    </row>
    <row r="10" spans="1:13" x14ac:dyDescent="0.3">
      <c r="A10" s="73" t="s">
        <v>15</v>
      </c>
      <c r="B10" s="74"/>
      <c r="C10" s="74"/>
      <c r="D10" s="15">
        <v>2</v>
      </c>
      <c r="E10" s="14" t="s">
        <v>16</v>
      </c>
      <c r="F10" s="10"/>
      <c r="G10" s="10"/>
      <c r="H10" s="10"/>
      <c r="I10" s="10"/>
      <c r="J10" s="11"/>
    </row>
    <row r="11" spans="1:13" ht="5.0999999999999996" customHeight="1" thickBot="1" x14ac:dyDescent="0.35">
      <c r="A11" s="18"/>
      <c r="B11" s="10"/>
      <c r="C11" s="10"/>
      <c r="D11" s="10"/>
      <c r="E11" s="10"/>
      <c r="F11" s="10"/>
      <c r="G11" s="10"/>
      <c r="H11" s="10"/>
      <c r="I11" s="10"/>
      <c r="J11" s="11"/>
    </row>
    <row r="12" spans="1:13" ht="16.8" thickTop="1" thickBot="1" x14ac:dyDescent="0.35">
      <c r="A12" s="75" t="s">
        <v>26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3" ht="16.2" thickTop="1" x14ac:dyDescent="0.3">
      <c r="A13" s="67" t="s">
        <v>20</v>
      </c>
      <c r="B13" s="69" t="s">
        <v>18</v>
      </c>
      <c r="C13" s="70"/>
      <c r="D13" s="70"/>
      <c r="E13" s="70"/>
      <c r="F13" s="70"/>
      <c r="G13" s="70"/>
      <c r="H13" s="70"/>
      <c r="I13" s="70"/>
      <c r="J13" s="71"/>
    </row>
    <row r="14" spans="1:13" ht="16.2" thickBot="1" x14ac:dyDescent="0.35">
      <c r="A14" s="68"/>
      <c r="B14" s="7">
        <f t="shared" ref="B14:I14" si="0">C14-$F$6</f>
        <v>7</v>
      </c>
      <c r="C14" s="7">
        <f t="shared" si="0"/>
        <v>7.5</v>
      </c>
      <c r="D14" s="7">
        <f t="shared" si="0"/>
        <v>8</v>
      </c>
      <c r="E14" s="7">
        <f t="shared" si="0"/>
        <v>8.5</v>
      </c>
      <c r="F14" s="7">
        <f t="shared" si="0"/>
        <v>9</v>
      </c>
      <c r="G14" s="7">
        <f t="shared" si="0"/>
        <v>9.5</v>
      </c>
      <c r="H14" s="7">
        <f t="shared" si="0"/>
        <v>10</v>
      </c>
      <c r="I14" s="7">
        <f t="shared" si="0"/>
        <v>10.5</v>
      </c>
      <c r="J14" s="19">
        <f>F5</f>
        <v>11</v>
      </c>
    </row>
    <row r="15" spans="1:13" s="61" customFormat="1" ht="15.6" customHeight="1" thickTop="1" x14ac:dyDescent="0.35">
      <c r="A15" s="47">
        <f>D8</f>
        <v>50</v>
      </c>
      <c r="B15" s="48">
        <f t="shared" ref="B15:B46" si="1">((0.875*((B$14*$B$6)^0.5)*LOG((10/(12/$A15))))-50)</f>
        <v>215.15538754526324</v>
      </c>
      <c r="C15" s="49">
        <f t="shared" ref="C15:J24" si="2">((0.875*((C$14*$B$6)^0.5)*LOG((10/(12/$A15))))-50)</f>
        <v>224.46190122859122</v>
      </c>
      <c r="D15" s="49">
        <f t="shared" si="2"/>
        <v>233.46303270046894</v>
      </c>
      <c r="E15" s="49">
        <f t="shared" si="2"/>
        <v>242.18700619548662</v>
      </c>
      <c r="F15" s="49">
        <f t="shared" si="2"/>
        <v>250.65794895730852</v>
      </c>
      <c r="G15" s="49">
        <f t="shared" si="2"/>
        <v>258.89667844272742</v>
      </c>
      <c r="H15" s="49">
        <f t="shared" si="2"/>
        <v>266.92130511324717</v>
      </c>
      <c r="I15" s="49">
        <f t="shared" si="2"/>
        <v>274.7477010179104</v>
      </c>
      <c r="J15" s="50">
        <f t="shared" si="2"/>
        <v>282.38986897640592</v>
      </c>
      <c r="K15" s="59"/>
      <c r="L15" s="60"/>
      <c r="M15" s="59"/>
    </row>
    <row r="16" spans="1:13" s="61" customFormat="1" ht="15.6" customHeight="1" x14ac:dyDescent="0.35">
      <c r="A16" s="51">
        <f>(D10)+A15</f>
        <v>52</v>
      </c>
      <c r="B16" s="52">
        <f t="shared" si="1"/>
        <v>217.94370278689422</v>
      </c>
      <c r="C16" s="53">
        <f t="shared" si="2"/>
        <v>227.34808170384952</v>
      </c>
      <c r="D16" s="53">
        <f t="shared" si="2"/>
        <v>236.4438670777555</v>
      </c>
      <c r="E16" s="53">
        <f t="shared" si="2"/>
        <v>245.25957994299279</v>
      </c>
      <c r="F16" s="53">
        <f t="shared" si="2"/>
        <v>253.81960125996847</v>
      </c>
      <c r="G16" s="53">
        <f t="shared" si="2"/>
        <v>262.14496739723342</v>
      </c>
      <c r="H16" s="53">
        <f t="shared" si="2"/>
        <v>270.25397926188765</v>
      </c>
      <c r="I16" s="53">
        <f t="shared" si="2"/>
        <v>278.16267580992093</v>
      </c>
      <c r="J16" s="54">
        <f t="shared" si="2"/>
        <v>285.88520711156804</v>
      </c>
      <c r="K16" s="59"/>
      <c r="L16" s="60"/>
      <c r="M16" s="59"/>
    </row>
    <row r="17" spans="1:13" s="61" customFormat="1" ht="15.6" customHeight="1" x14ac:dyDescent="0.35">
      <c r="A17" s="51">
        <f>(D10)+A16</f>
        <v>54</v>
      </c>
      <c r="B17" s="52">
        <f t="shared" si="1"/>
        <v>220.6267731157651</v>
      </c>
      <c r="C17" s="53">
        <f t="shared" si="2"/>
        <v>230.1253233447203</v>
      </c>
      <c r="D17" s="53">
        <f t="shared" si="2"/>
        <v>239.31218991068516</v>
      </c>
      <c r="E17" s="53">
        <f t="shared" si="2"/>
        <v>248.21617944512775</v>
      </c>
      <c r="F17" s="53">
        <f t="shared" si="2"/>
        <v>256.8619170486636</v>
      </c>
      <c r="G17" s="53">
        <f t="shared" si="2"/>
        <v>265.27064973878106</v>
      </c>
      <c r="H17" s="53">
        <f t="shared" si="2"/>
        <v>273.46086167981036</v>
      </c>
      <c r="I17" s="53">
        <f t="shared" si="2"/>
        <v>281.4487524347885</v>
      </c>
      <c r="J17" s="54">
        <f t="shared" si="2"/>
        <v>289.24861376652666</v>
      </c>
      <c r="K17" s="59"/>
      <c r="L17" s="60"/>
      <c r="M17" s="59"/>
    </row>
    <row r="18" spans="1:13" s="61" customFormat="1" ht="15.6" customHeight="1" x14ac:dyDescent="0.35">
      <c r="A18" s="51">
        <f>(D10)+A17</f>
        <v>56</v>
      </c>
      <c r="B18" s="52">
        <f t="shared" si="1"/>
        <v>223.21225533653853</v>
      </c>
      <c r="C18" s="53">
        <f t="shared" si="2"/>
        <v>232.80155169699185</v>
      </c>
      <c r="D18" s="53">
        <f t="shared" si="2"/>
        <v>242.07618666775073</v>
      </c>
      <c r="E18" s="53">
        <f t="shared" si="2"/>
        <v>251.06524208968926</v>
      </c>
      <c r="F18" s="53">
        <f t="shared" si="2"/>
        <v>259.79357832381169</v>
      </c>
      <c r="G18" s="53">
        <f t="shared" si="2"/>
        <v>268.28264537486183</v>
      </c>
      <c r="H18" s="53">
        <f t="shared" si="2"/>
        <v>276.55110399900417</v>
      </c>
      <c r="I18" s="53">
        <f t="shared" si="2"/>
        <v>284.61530852475488</v>
      </c>
      <c r="J18" s="54">
        <f t="shared" si="2"/>
        <v>292.48968725388698</v>
      </c>
      <c r="K18" s="59"/>
      <c r="L18" s="60"/>
      <c r="M18" s="59"/>
    </row>
    <row r="19" spans="1:13" s="61" customFormat="1" ht="15.6" customHeight="1" x14ac:dyDescent="0.35">
      <c r="A19" s="51">
        <f>(D10)+A18</f>
        <v>58</v>
      </c>
      <c r="B19" s="52">
        <f t="shared" si="1"/>
        <v>225.70699992459112</v>
      </c>
      <c r="C19" s="53">
        <f t="shared" si="2"/>
        <v>235.3838576763481</v>
      </c>
      <c r="D19" s="53">
        <f t="shared" si="2"/>
        <v>244.7431808151797</v>
      </c>
      <c r="E19" s="53">
        <f t="shared" si="2"/>
        <v>253.81431673287767</v>
      </c>
      <c r="F19" s="53">
        <f t="shared" si="2"/>
        <v>262.62235279435941</v>
      </c>
      <c r="G19" s="53">
        <f t="shared" si="2"/>
        <v>271.18893486777614</v>
      </c>
      <c r="H19" s="53">
        <f t="shared" si="2"/>
        <v>279.5328941036268</v>
      </c>
      <c r="I19" s="53">
        <f t="shared" si="2"/>
        <v>287.67073416440422</v>
      </c>
      <c r="J19" s="54">
        <f t="shared" si="2"/>
        <v>295.61701509900138</v>
      </c>
      <c r="K19" s="59"/>
      <c r="L19" s="60"/>
      <c r="M19" s="59"/>
    </row>
    <row r="20" spans="1:13" s="61" customFormat="1" ht="15.6" customHeight="1" x14ac:dyDescent="0.35">
      <c r="A20" s="51">
        <f>(D10)+A19</f>
        <v>60</v>
      </c>
      <c r="B20" s="52">
        <f t="shared" si="1"/>
        <v>228.11716041511585</v>
      </c>
      <c r="C20" s="53">
        <f t="shared" si="2"/>
        <v>237.87861079684626</v>
      </c>
      <c r="D20" s="53">
        <f t="shared" si="2"/>
        <v>247.31975075880325</v>
      </c>
      <c r="E20" s="53">
        <f t="shared" si="2"/>
        <v>256.47018424021564</v>
      </c>
      <c r="F20" s="53">
        <f t="shared" si="2"/>
        <v>265.35521791336595</v>
      </c>
      <c r="G20" s="53">
        <f t="shared" si="2"/>
        <v>273.99668686908103</v>
      </c>
      <c r="H20" s="53">
        <f t="shared" si="2"/>
        <v>282.41358687498939</v>
      </c>
      <c r="I20" s="53">
        <f t="shared" si="2"/>
        <v>290.62256586440503</v>
      </c>
      <c r="J20" s="54">
        <f t="shared" si="2"/>
        <v>298.63831116646622</v>
      </c>
      <c r="K20" s="59"/>
      <c r="L20" s="60"/>
      <c r="M20" s="59"/>
    </row>
    <row r="21" spans="1:13" s="61" customFormat="1" ht="15.6" customHeight="1" x14ac:dyDescent="0.35">
      <c r="A21" s="51">
        <f>(D10)+A20</f>
        <v>62</v>
      </c>
      <c r="B21" s="52">
        <f t="shared" si="1"/>
        <v>230.44828484904463</v>
      </c>
      <c r="C21" s="53">
        <f t="shared" si="2"/>
        <v>240.29155382643978</v>
      </c>
      <c r="D21" s="53">
        <f t="shared" si="2"/>
        <v>249.81182760386008</v>
      </c>
      <c r="E21" s="53">
        <f t="shared" si="2"/>
        <v>259.03895825504696</v>
      </c>
      <c r="F21" s="53">
        <f t="shared" si="2"/>
        <v>267.99846456793244</v>
      </c>
      <c r="G21" s="53">
        <f t="shared" si="2"/>
        <v>276.71236465086605</v>
      </c>
      <c r="H21" s="53">
        <f t="shared" si="2"/>
        <v>285.19981349033947</v>
      </c>
      <c r="I21" s="53">
        <f t="shared" si="2"/>
        <v>293.47759855943491</v>
      </c>
      <c r="J21" s="54">
        <f t="shared" si="2"/>
        <v>301.56053029365262</v>
      </c>
      <c r="K21" s="59"/>
      <c r="L21" s="60"/>
      <c r="M21" s="59"/>
    </row>
    <row r="22" spans="1:13" s="61" customFormat="1" ht="15.6" customHeight="1" x14ac:dyDescent="0.35">
      <c r="A22" s="51">
        <f>(D10)+A21</f>
        <v>64</v>
      </c>
      <c r="B22" s="52">
        <f t="shared" si="1"/>
        <v>232.70539269577137</v>
      </c>
      <c r="C22" s="53">
        <f t="shared" si="2"/>
        <v>242.62788240956104</v>
      </c>
      <c r="D22" s="53">
        <f t="shared" si="2"/>
        <v>252.22477738884595</v>
      </c>
      <c r="E22" s="53">
        <f t="shared" si="2"/>
        <v>261.52616996324895</v>
      </c>
      <c r="F22" s="53">
        <f t="shared" si="2"/>
        <v>270.55778430137161</v>
      </c>
      <c r="G22" s="53">
        <f t="shared" si="2"/>
        <v>279.34181571801395</v>
      </c>
      <c r="H22" s="53">
        <f t="shared" si="2"/>
        <v>287.89757336310043</v>
      </c>
      <c r="I22" s="53">
        <f t="shared" si="2"/>
        <v>296.24197981889114</v>
      </c>
      <c r="J22" s="54">
        <f t="shared" si="2"/>
        <v>304.38996471844263</v>
      </c>
      <c r="K22" s="59"/>
      <c r="L22" s="60"/>
      <c r="M22" s="59"/>
    </row>
    <row r="23" spans="1:13" s="61" customFormat="1" ht="15.6" customHeight="1" x14ac:dyDescent="0.35">
      <c r="A23" s="51">
        <f>(D10)+A22</f>
        <v>66</v>
      </c>
      <c r="B23" s="52">
        <f t="shared" si="1"/>
        <v>234.89303993552068</v>
      </c>
      <c r="C23" s="53">
        <f t="shared" si="2"/>
        <v>244.8923124337731</v>
      </c>
      <c r="D23" s="53">
        <f t="shared" si="2"/>
        <v>254.56347066149266</v>
      </c>
      <c r="E23" s="53">
        <f t="shared" si="2"/>
        <v>263.93683981050998</v>
      </c>
      <c r="F23" s="53">
        <f t="shared" si="2"/>
        <v>273.03834310967744</v>
      </c>
      <c r="G23" s="53">
        <f t="shared" si="2"/>
        <v>281.89034762686538</v>
      </c>
      <c r="H23" s="53">
        <f t="shared" si="2"/>
        <v>290.51231193118019</v>
      </c>
      <c r="I23" s="53">
        <f t="shared" si="2"/>
        <v>298.92128955618807</v>
      </c>
      <c r="J23" s="54">
        <f t="shared" si="2"/>
        <v>307.1323256642965</v>
      </c>
      <c r="K23" s="59"/>
      <c r="L23" s="60"/>
      <c r="M23" s="59"/>
    </row>
    <row r="24" spans="1:13" s="61" customFormat="1" ht="15.6" customHeight="1" x14ac:dyDescent="0.35">
      <c r="A24" s="51">
        <f>(D10)+A23</f>
        <v>68</v>
      </c>
      <c r="B24" s="52">
        <f t="shared" si="1"/>
        <v>237.01537442323865</v>
      </c>
      <c r="C24" s="53">
        <f t="shared" si="2"/>
        <v>247.08913733684113</v>
      </c>
      <c r="D24" s="53">
        <f t="shared" si="2"/>
        <v>256.83234166525699</v>
      </c>
      <c r="E24" s="53">
        <f t="shared" si="2"/>
        <v>266.27553851036532</v>
      </c>
      <c r="F24" s="53">
        <f t="shared" si="2"/>
        <v>275.44484421827633</v>
      </c>
      <c r="G24" s="53">
        <f t="shared" si="2"/>
        <v>284.36279248219995</v>
      </c>
      <c r="H24" s="53">
        <f t="shared" si="2"/>
        <v>293.04898682947783</v>
      </c>
      <c r="I24" s="53">
        <f t="shared" si="2"/>
        <v>301.52060783539821</v>
      </c>
      <c r="J24" s="54">
        <f t="shared" si="2"/>
        <v>309.79281274256215</v>
      </c>
      <c r="K24" s="59"/>
      <c r="L24" s="60"/>
      <c r="M24" s="59"/>
    </row>
    <row r="25" spans="1:13" s="61" customFormat="1" ht="15.6" customHeight="1" x14ac:dyDescent="0.35">
      <c r="A25" s="51">
        <f>(D10)+A24</f>
        <v>70</v>
      </c>
      <c r="B25" s="52">
        <f t="shared" si="1"/>
        <v>239.07618322508648</v>
      </c>
      <c r="C25" s="53">
        <f t="shared" ref="C25:J30" si="3">((0.875*((C$14*$B$6)^0.5)*LOG((10/(12/$A25))))-50)</f>
        <v>249.22227710465825</v>
      </c>
      <c r="D25" s="53">
        <f t="shared" si="3"/>
        <v>259.0354389441606</v>
      </c>
      <c r="E25" s="53">
        <f t="shared" si="3"/>
        <v>268.54643920647294</v>
      </c>
      <c r="F25" s="53">
        <f t="shared" si="3"/>
        <v>277.78158175656591</v>
      </c>
      <c r="G25" s="53">
        <f t="shared" si="3"/>
        <v>286.7635620825825</v>
      </c>
      <c r="H25" s="53">
        <f t="shared" si="3"/>
        <v>295.51212446781443</v>
      </c>
      <c r="I25" s="53">
        <f t="shared" si="3"/>
        <v>304.04457284637994</v>
      </c>
      <c r="J25" s="54">
        <f t="shared" si="3"/>
        <v>312.37617329191056</v>
      </c>
      <c r="K25" s="59"/>
      <c r="L25" s="60"/>
      <c r="M25" s="59"/>
    </row>
    <row r="26" spans="1:13" s="61" customFormat="1" ht="15.6" customHeight="1" x14ac:dyDescent="0.35">
      <c r="A26" s="51">
        <f>(D10)+A25</f>
        <v>72</v>
      </c>
      <c r="B26" s="52">
        <f t="shared" si="1"/>
        <v>241.07893328496851</v>
      </c>
      <c r="C26" s="53">
        <f t="shared" si="3"/>
        <v>251.29532036510142</v>
      </c>
      <c r="D26" s="53">
        <f t="shared" si="3"/>
        <v>261.17646881713762</v>
      </c>
      <c r="E26" s="53">
        <f t="shared" si="3"/>
        <v>270.75336228494473</v>
      </c>
      <c r="F26" s="53">
        <f t="shared" si="3"/>
        <v>280.05248686942343</v>
      </c>
      <c r="G26" s="53">
        <f t="shared" si="3"/>
        <v>289.09669529543464</v>
      </c>
      <c r="H26" s="53">
        <f t="shared" si="3"/>
        <v>297.90586863673167</v>
      </c>
      <c r="I26" s="53">
        <f t="shared" si="3"/>
        <v>306.49743071089966</v>
      </c>
      <c r="J26" s="54">
        <f t="shared" si="3"/>
        <v>314.88675335652658</v>
      </c>
      <c r="K26" s="59"/>
      <c r="L26" s="60"/>
      <c r="M26" s="59"/>
    </row>
    <row r="27" spans="1:13" s="61" customFormat="1" ht="15.6" customHeight="1" x14ac:dyDescent="0.35">
      <c r="A27" s="51">
        <f>(D10)+A26</f>
        <v>74</v>
      </c>
      <c r="B27" s="52">
        <f t="shared" si="1"/>
        <v>243.02680651805332</v>
      </c>
      <c r="C27" s="53">
        <f t="shared" si="3"/>
        <v>253.31156071327644</v>
      </c>
      <c r="D27" s="53">
        <f t="shared" si="3"/>
        <v>263.25883289458648</v>
      </c>
      <c r="E27" s="53">
        <f t="shared" si="3"/>
        <v>272.8998140455231</v>
      </c>
      <c r="F27" s="53">
        <f t="shared" si="3"/>
        <v>282.26116750951849</v>
      </c>
      <c r="G27" s="53">
        <f t="shared" si="3"/>
        <v>291.36589893974934</v>
      </c>
      <c r="H27" s="53">
        <f t="shared" si="3"/>
        <v>300.23402245227129</v>
      </c>
      <c r="I27" s="53">
        <f t="shared" si="3"/>
        <v>308.88307846324125</v>
      </c>
      <c r="J27" s="54">
        <f t="shared" si="3"/>
        <v>317.32854167816566</v>
      </c>
      <c r="K27" s="59"/>
      <c r="L27" s="60"/>
      <c r="M27" s="59"/>
    </row>
    <row r="28" spans="1:13" s="61" customFormat="1" ht="15.6" customHeight="1" x14ac:dyDescent="0.35">
      <c r="A28" s="51">
        <f>(D10)+A27</f>
        <v>76</v>
      </c>
      <c r="B28" s="52">
        <f t="shared" si="1"/>
        <v>244.92273022337099</v>
      </c>
      <c r="C28" s="53">
        <f t="shared" si="3"/>
        <v>255.27402819154713</v>
      </c>
      <c r="D28" s="53">
        <f t="shared" si="3"/>
        <v>265.28566059080413</v>
      </c>
      <c r="E28" s="53">
        <f t="shared" si="3"/>
        <v>274.98902021463124</v>
      </c>
      <c r="F28" s="53">
        <f t="shared" si="3"/>
        <v>284.4109429219568</v>
      </c>
      <c r="G28" s="53">
        <f t="shared" si="3"/>
        <v>293.57458321569487</v>
      </c>
      <c r="H28" s="53">
        <f t="shared" si="3"/>
        <v>302.50008470598226</v>
      </c>
      <c r="I28" s="53">
        <f t="shared" si="3"/>
        <v>311.20510129787885</v>
      </c>
      <c r="J28" s="54">
        <f t="shared" si="3"/>
        <v>319.70520782036215</v>
      </c>
      <c r="K28" s="59"/>
      <c r="L28" s="60"/>
      <c r="M28" s="59"/>
    </row>
    <row r="29" spans="1:13" s="61" customFormat="1" ht="15.6" customHeight="1" x14ac:dyDescent="0.35">
      <c r="A29" s="51">
        <f>(D10)+A28</f>
        <v>78</v>
      </c>
      <c r="B29" s="52">
        <f t="shared" si="1"/>
        <v>246.76940354529478</v>
      </c>
      <c r="C29" s="53">
        <f t="shared" si="3"/>
        <v>257.18551667977107</v>
      </c>
      <c r="D29" s="53">
        <f t="shared" si="3"/>
        <v>267.25983741249973</v>
      </c>
      <c r="E29" s="53">
        <f t="shared" si="3"/>
        <v>277.02395510450549</v>
      </c>
      <c r="F29" s="53">
        <f t="shared" si="3"/>
        <v>286.50487364878018</v>
      </c>
      <c r="G29" s="53">
        <f t="shared" si="3"/>
        <v>295.72589253130769</v>
      </c>
      <c r="H29" s="53">
        <f t="shared" si="3"/>
        <v>304.70728149244013</v>
      </c>
      <c r="I29" s="53">
        <f t="shared" si="3"/>
        <v>313.46680497804067</v>
      </c>
      <c r="J29" s="54">
        <f t="shared" si="3"/>
        <v>322.02013533965186</v>
      </c>
      <c r="K29" s="59"/>
      <c r="L29" s="60"/>
      <c r="M29" s="59"/>
    </row>
    <row r="30" spans="1:13" s="61" customFormat="1" ht="15.6" customHeight="1" x14ac:dyDescent="0.35">
      <c r="A30" s="51">
        <f>(D10)+A29</f>
        <v>80</v>
      </c>
      <c r="B30" s="52">
        <f t="shared" si="1"/>
        <v>248.56932058431931</v>
      </c>
      <c r="C30" s="53">
        <f t="shared" si="3"/>
        <v>259.04860781722749</v>
      </c>
      <c r="D30" s="53">
        <f t="shared" si="3"/>
        <v>269.18402966525582</v>
      </c>
      <c r="E30" s="53">
        <f t="shared" si="3"/>
        <v>279.00736708003262</v>
      </c>
      <c r="F30" s="53">
        <f t="shared" si="3"/>
        <v>288.54578773412584</v>
      </c>
      <c r="G30" s="53">
        <f t="shared" si="3"/>
        <v>297.82273242573467</v>
      </c>
      <c r="H30" s="53">
        <f t="shared" si="3"/>
        <v>306.8585938319107</v>
      </c>
      <c r="I30" s="53">
        <f t="shared" si="3"/>
        <v>315.67124414051625</v>
      </c>
      <c r="J30" s="54">
        <f t="shared" si="3"/>
        <v>324.2764507564662</v>
      </c>
      <c r="K30" s="59"/>
      <c r="L30" s="60"/>
      <c r="M30" s="59"/>
    </row>
    <row r="31" spans="1:13" s="61" customFormat="1" ht="15.6" customHeight="1" x14ac:dyDescent="0.35">
      <c r="A31" s="51">
        <f>(D10)+A30</f>
        <v>82</v>
      </c>
      <c r="B31" s="52">
        <f t="shared" si="1"/>
        <v>250.32479065372729</v>
      </c>
      <c r="C31" s="53">
        <f t="shared" ref="C31:J40" si="4">((0.875*((C$14*$B$6)^0.5)*LOG((10/(12/$A31))))-50)</f>
        <v>260.86569197025966</v>
      </c>
      <c r="D31" s="53">
        <f t="shared" si="4"/>
        <v>271.06070610881608</v>
      </c>
      <c r="E31" s="53">
        <f t="shared" si="4"/>
        <v>280.9418008805095</v>
      </c>
      <c r="F31" s="53">
        <f t="shared" si="4"/>
        <v>290.53630369312759</v>
      </c>
      <c r="G31" s="53">
        <f t="shared" si="4"/>
        <v>299.8677931675353</v>
      </c>
      <c r="H31" s="53">
        <f t="shared" si="4"/>
        <v>308.95678188169734</v>
      </c>
      <c r="I31" s="53">
        <f t="shared" si="4"/>
        <v>317.82124710490513</v>
      </c>
      <c r="J31" s="54">
        <f t="shared" si="4"/>
        <v>326.47704894820731</v>
      </c>
      <c r="K31" s="59"/>
      <c r="L31" s="60"/>
      <c r="M31" s="59"/>
    </row>
    <row r="32" spans="1:13" s="61" customFormat="1" ht="15.6" customHeight="1" x14ac:dyDescent="0.35">
      <c r="A32" s="51">
        <f>(D10)+A31</f>
        <v>84</v>
      </c>
      <c r="B32" s="52">
        <f t="shared" si="1"/>
        <v>252.03795609493915</v>
      </c>
      <c r="C32" s="53">
        <f t="shared" si="4"/>
        <v>262.6389866729134</v>
      </c>
      <c r="D32" s="53">
        <f t="shared" si="4"/>
        <v>272.89215700249497</v>
      </c>
      <c r="E32" s="53">
        <f t="shared" si="4"/>
        <v>282.82961725120197</v>
      </c>
      <c r="F32" s="53">
        <f t="shared" si="4"/>
        <v>292.4788507126234</v>
      </c>
      <c r="G32" s="53">
        <f t="shared" si="4"/>
        <v>301.86357050893616</v>
      </c>
      <c r="H32" s="53">
        <f t="shared" si="4"/>
        <v>311.00440622955671</v>
      </c>
      <c r="I32" s="53">
        <f t="shared" si="4"/>
        <v>319.91943769287462</v>
      </c>
      <c r="J32" s="54">
        <f t="shared" si="4"/>
        <v>328.62461548197086</v>
      </c>
      <c r="K32" s="59"/>
      <c r="L32" s="60"/>
      <c r="M32" s="59"/>
    </row>
    <row r="33" spans="1:13" s="61" customFormat="1" ht="15.6" customHeight="1" x14ac:dyDescent="0.35">
      <c r="A33" s="51">
        <f>(D10)+A32</f>
        <v>86</v>
      </c>
      <c r="B33" s="52">
        <f t="shared" si="1"/>
        <v>253.71080799632057</v>
      </c>
      <c r="C33" s="53">
        <f t="shared" si="4"/>
        <v>264.37055289744899</v>
      </c>
      <c r="D33" s="53">
        <f t="shared" si="4"/>
        <v>274.68051090929004</v>
      </c>
      <c r="E33" s="53">
        <f t="shared" si="4"/>
        <v>284.67301026462752</v>
      </c>
      <c r="F33" s="53">
        <f t="shared" si="4"/>
        <v>294.37568647460773</v>
      </c>
      <c r="G33" s="53">
        <f t="shared" si="4"/>
        <v>303.81238399768762</v>
      </c>
      <c r="H33" s="53">
        <f t="shared" si="4"/>
        <v>313.00384668126725</v>
      </c>
      <c r="I33" s="53">
        <f t="shared" si="4"/>
        <v>321.96825447968922</v>
      </c>
      <c r="J33" s="54">
        <f t="shared" si="4"/>
        <v>330.7216463191142</v>
      </c>
      <c r="K33" s="59"/>
      <c r="L33" s="60"/>
      <c r="M33" s="59"/>
    </row>
    <row r="34" spans="1:13" s="61" customFormat="1" ht="15.6" customHeight="1" x14ac:dyDescent="0.35">
      <c r="A34" s="51">
        <f>(D10)+A33</f>
        <v>88</v>
      </c>
      <c r="B34" s="52">
        <f t="shared" si="1"/>
        <v>255.34520010472409</v>
      </c>
      <c r="C34" s="53">
        <f t="shared" si="4"/>
        <v>266.06230945415422</v>
      </c>
      <c r="D34" s="53">
        <f t="shared" si="4"/>
        <v>276.42774956794517</v>
      </c>
      <c r="E34" s="53">
        <f t="shared" si="4"/>
        <v>286.4740226503269</v>
      </c>
      <c r="F34" s="53">
        <f t="shared" si="4"/>
        <v>296.22891293043722</v>
      </c>
      <c r="G34" s="53">
        <f t="shared" si="4"/>
        <v>305.71639318351896</v>
      </c>
      <c r="H34" s="53">
        <f t="shared" si="4"/>
        <v>314.9573188881015</v>
      </c>
      <c r="I34" s="53">
        <f t="shared" si="4"/>
        <v>323.96996783229929</v>
      </c>
      <c r="J34" s="54">
        <f t="shared" si="4"/>
        <v>332.77046525429643</v>
      </c>
      <c r="K34" s="59"/>
      <c r="L34" s="60"/>
      <c r="M34" s="59"/>
    </row>
    <row r="35" spans="1:13" s="61" customFormat="1" ht="15.6" customHeight="1" x14ac:dyDescent="0.35">
      <c r="A35" s="51">
        <f>(D10)+A34</f>
        <v>90</v>
      </c>
      <c r="B35" s="52">
        <f t="shared" si="1"/>
        <v>256.94286117351646</v>
      </c>
      <c r="C35" s="53">
        <f t="shared" si="4"/>
        <v>267.71604577276787</v>
      </c>
      <c r="D35" s="53">
        <f t="shared" si="4"/>
        <v>278.13572109354755</v>
      </c>
      <c r="E35" s="53">
        <f t="shared" si="4"/>
        <v>288.2345594017284</v>
      </c>
      <c r="F35" s="53">
        <f t="shared" si="4"/>
        <v>298.04049030217766</v>
      </c>
      <c r="G35" s="53">
        <f t="shared" si="4"/>
        <v>307.57761200315537</v>
      </c>
      <c r="H35" s="53">
        <f t="shared" si="4"/>
        <v>316.86688910554193</v>
      </c>
      <c r="I35" s="53">
        <f t="shared" si="4"/>
        <v>325.92669503252478</v>
      </c>
      <c r="J35" s="54">
        <f t="shared" si="4"/>
        <v>334.77323939455016</v>
      </c>
      <c r="K35" s="59"/>
      <c r="L35" s="60"/>
      <c r="M35" s="59"/>
    </row>
    <row r="36" spans="1:13" s="61" customFormat="1" ht="15.6" customHeight="1" x14ac:dyDescent="0.35">
      <c r="A36" s="51">
        <f>(D10)+A35</f>
        <v>92</v>
      </c>
      <c r="B36" s="52">
        <f t="shared" si="1"/>
        <v>258.50540595333314</v>
      </c>
      <c r="C36" s="53">
        <f t="shared" si="4"/>
        <v>269.33343327899036</v>
      </c>
      <c r="D36" s="53">
        <f t="shared" si="4"/>
        <v>279.80615172713783</v>
      </c>
      <c r="E36" s="53">
        <f t="shared" si="4"/>
        <v>289.95639988736843</v>
      </c>
      <c r="F36" s="53">
        <f t="shared" si="4"/>
        <v>299.81224954494786</v>
      </c>
      <c r="G36" s="53">
        <f t="shared" si="4"/>
        <v>309.39792158415906</v>
      </c>
      <c r="H36" s="53">
        <f t="shared" si="4"/>
        <v>318.73448732974492</v>
      </c>
      <c r="I36" s="53">
        <f t="shared" si="4"/>
        <v>327.84041373792496</v>
      </c>
      <c r="J36" s="54">
        <f t="shared" si="4"/>
        <v>336.73199293692113</v>
      </c>
      <c r="K36" s="59"/>
      <c r="L36" s="60"/>
      <c r="M36" s="59"/>
    </row>
    <row r="37" spans="1:13" s="61" customFormat="1" ht="15.6" customHeight="1" x14ac:dyDescent="0.35">
      <c r="A37" s="51">
        <f>(D10)+A36</f>
        <v>94</v>
      </c>
      <c r="B37" s="52">
        <f t="shared" si="1"/>
        <v>260.03434500074155</v>
      </c>
      <c r="C37" s="53">
        <f t="shared" si="4"/>
        <v>270.91603554741573</v>
      </c>
      <c r="D37" s="53">
        <f t="shared" si="4"/>
        <v>281.44065632161295</v>
      </c>
      <c r="E37" s="53">
        <f t="shared" si="4"/>
        <v>291.64120865951298</v>
      </c>
      <c r="F37" s="53">
        <f t="shared" si="4"/>
        <v>301.5459034688987</v>
      </c>
      <c r="G37" s="53">
        <f t="shared" si="4"/>
        <v>311.17908167167656</v>
      </c>
      <c r="H37" s="53">
        <f t="shared" si="4"/>
        <v>320.56191902113596</v>
      </c>
      <c r="I37" s="53">
        <f t="shared" si="4"/>
        <v>329.71297399490879</v>
      </c>
      <c r="J37" s="54">
        <f t="shared" si="4"/>
        <v>338.64861946427857</v>
      </c>
      <c r="K37" s="59"/>
      <c r="L37" s="60"/>
      <c r="M37" s="59"/>
    </row>
    <row r="38" spans="1:13" s="61" customFormat="1" ht="15.6" customHeight="1" x14ac:dyDescent="0.35">
      <c r="A38" s="51">
        <f>(D10)+A37</f>
        <v>96</v>
      </c>
      <c r="B38" s="52">
        <f t="shared" si="1"/>
        <v>261.53109345417192</v>
      </c>
      <c r="C38" s="53">
        <f t="shared" si="4"/>
        <v>272.46531738548259</v>
      </c>
      <c r="D38" s="53">
        <f t="shared" si="4"/>
        <v>283.04074772359013</v>
      </c>
      <c r="E38" s="53">
        <f t="shared" si="4"/>
        <v>293.29054512476165</v>
      </c>
      <c r="F38" s="53">
        <f t="shared" si="4"/>
        <v>303.24305669018327</v>
      </c>
      <c r="G38" s="53">
        <f t="shared" si="4"/>
        <v>312.92274085208822</v>
      </c>
      <c r="H38" s="53">
        <f t="shared" si="4"/>
        <v>322.35087559365292</v>
      </c>
      <c r="I38" s="53">
        <f t="shared" si="4"/>
        <v>331.54610898701088</v>
      </c>
      <c r="J38" s="54">
        <f t="shared" si="4"/>
        <v>340.52489294652651</v>
      </c>
      <c r="K38" s="59"/>
      <c r="L38" s="60"/>
      <c r="M38" s="59"/>
    </row>
    <row r="39" spans="1:13" s="61" customFormat="1" ht="15.6" customHeight="1" x14ac:dyDescent="0.35">
      <c r="A39" s="51">
        <f>(D10)+A38</f>
        <v>98</v>
      </c>
      <c r="B39" s="52">
        <f t="shared" si="1"/>
        <v>262.99697890490972</v>
      </c>
      <c r="C39" s="53">
        <f t="shared" si="4"/>
        <v>273.98265298072533</v>
      </c>
      <c r="D39" s="53">
        <f t="shared" si="4"/>
        <v>284.60784518785226</v>
      </c>
      <c r="E39" s="53">
        <f t="shared" si="4"/>
        <v>294.90587221745926</v>
      </c>
      <c r="F39" s="53">
        <f t="shared" si="4"/>
        <v>304.90521455582325</v>
      </c>
      <c r="G39" s="53">
        <f t="shared" si="4"/>
        <v>314.63044572243763</v>
      </c>
      <c r="H39" s="53">
        <f t="shared" si="4"/>
        <v>324.10294382238175</v>
      </c>
      <c r="I39" s="53">
        <f t="shared" si="4"/>
        <v>333.34144467484953</v>
      </c>
      <c r="J39" s="54">
        <f t="shared" si="4"/>
        <v>342.36247760741514</v>
      </c>
      <c r="K39" s="59"/>
      <c r="L39" s="60"/>
      <c r="M39" s="59"/>
    </row>
    <row r="40" spans="1:13" s="61" customFormat="1" ht="15.6" customHeight="1" x14ac:dyDescent="0.35">
      <c r="A40" s="51">
        <f>(D10)+A39</f>
        <v>100</v>
      </c>
      <c r="B40" s="52">
        <f t="shared" si="1"/>
        <v>264.43324847286721</v>
      </c>
      <c r="C40" s="53">
        <f t="shared" si="4"/>
        <v>275.46933322489383</v>
      </c>
      <c r="D40" s="53">
        <f t="shared" si="4"/>
        <v>286.14328194166563</v>
      </c>
      <c r="E40" s="53">
        <f t="shared" si="4"/>
        <v>296.4885641968163</v>
      </c>
      <c r="F40" s="53">
        <f t="shared" si="4"/>
        <v>306.53379116688001</v>
      </c>
      <c r="G40" s="53">
        <f t="shared" si="4"/>
        <v>316.30364913345528</v>
      </c>
      <c r="H40" s="53">
        <f t="shared" si="4"/>
        <v>325.8196143007209</v>
      </c>
      <c r="I40" s="53">
        <f t="shared" si="4"/>
        <v>335.10050846214131</v>
      </c>
      <c r="J40" s="54">
        <f t="shared" si="4"/>
        <v>344.16293679448972</v>
      </c>
      <c r="K40" s="59"/>
      <c r="L40" s="60"/>
      <c r="M40" s="59"/>
    </row>
    <row r="41" spans="1:13" s="61" customFormat="1" ht="15.6" customHeight="1" x14ac:dyDescent="0.35">
      <c r="A41" s="51">
        <f>(D10)+A40</f>
        <v>102</v>
      </c>
      <c r="B41" s="52">
        <f t="shared" si="1"/>
        <v>265.84107518163927</v>
      </c>
      <c r="C41" s="53">
        <f t="shared" ref="C41:J54" si="5">((0.875*((C$14*$B$6)^0.5)*LOG((10/(12/$A41))))-50)</f>
        <v>276.92657231276269</v>
      </c>
      <c r="D41" s="53">
        <f t="shared" si="5"/>
        <v>287.64831200000123</v>
      </c>
      <c r="E41" s="53">
        <f t="shared" si="5"/>
        <v>298.03991367187803</v>
      </c>
      <c r="F41" s="53">
        <f t="shared" si="5"/>
        <v>308.13011660708804</v>
      </c>
      <c r="G41" s="53">
        <f t="shared" si="5"/>
        <v>317.94371761627428</v>
      </c>
      <c r="H41" s="53">
        <f t="shared" si="5"/>
        <v>327.50228906003031</v>
      </c>
      <c r="I41" s="53">
        <f t="shared" si="5"/>
        <v>336.82473700351795</v>
      </c>
      <c r="J41" s="54">
        <f t="shared" si="5"/>
        <v>345.92774097064603</v>
      </c>
      <c r="K41" s="59"/>
      <c r="L41" s="60"/>
      <c r="M41" s="59"/>
    </row>
    <row r="42" spans="1:13" s="61" customFormat="1" ht="15.6" customHeight="1" x14ac:dyDescent="0.35">
      <c r="A42" s="51">
        <f>(D10)+A41</f>
        <v>104</v>
      </c>
      <c r="B42" s="52">
        <f t="shared" si="1"/>
        <v>267.22156371449819</v>
      </c>
      <c r="C42" s="53">
        <f t="shared" si="5"/>
        <v>278.35551370015219</v>
      </c>
      <c r="D42" s="53">
        <f t="shared" si="5"/>
        <v>289.12411631895219</v>
      </c>
      <c r="E42" s="53">
        <f t="shared" si="5"/>
        <v>299.56113794432247</v>
      </c>
      <c r="F42" s="53">
        <f t="shared" si="5"/>
        <v>309.69544346953995</v>
      </c>
      <c r="G42" s="53">
        <f t="shared" si="5"/>
        <v>319.55193808796133</v>
      </c>
      <c r="H42" s="53">
        <f t="shared" si="5"/>
        <v>329.15228844936138</v>
      </c>
      <c r="I42" s="53">
        <f t="shared" si="5"/>
        <v>338.51548325415183</v>
      </c>
      <c r="J42" s="54">
        <f t="shared" si="5"/>
        <v>347.65827492965178</v>
      </c>
      <c r="K42" s="59"/>
      <c r="L42" s="60"/>
      <c r="M42" s="59"/>
    </row>
    <row r="43" spans="1:13" s="61" customFormat="1" ht="15.6" customHeight="1" x14ac:dyDescent="0.35">
      <c r="A43" s="51">
        <f>(D10)+A42</f>
        <v>106</v>
      </c>
      <c r="B43" s="52">
        <f t="shared" si="1"/>
        <v>268.57575562209496</v>
      </c>
      <c r="C43" s="53">
        <f t="shared" si="5"/>
        <v>279.75723549441113</v>
      </c>
      <c r="D43" s="53">
        <f t="shared" si="5"/>
        <v>290.5718083630004</v>
      </c>
      <c r="E43" s="53">
        <f t="shared" si="5"/>
        <v>301.05338474706673</v>
      </c>
      <c r="F43" s="53">
        <f t="shared" si="5"/>
        <v>311.23095276166447</v>
      </c>
      <c r="G43" s="53">
        <f t="shared" si="5"/>
        <v>321.12952391830481</v>
      </c>
      <c r="H43" s="53">
        <f t="shared" si="5"/>
        <v>330.77085735985014</v>
      </c>
      <c r="I43" s="53">
        <f t="shared" si="5"/>
        <v>340.17402284786095</v>
      </c>
      <c r="J43" s="54">
        <f t="shared" si="5"/>
        <v>349.35584432434553</v>
      </c>
      <c r="K43" s="59"/>
      <c r="L43" s="60"/>
      <c r="M43" s="59"/>
    </row>
    <row r="44" spans="1:13" s="61" customFormat="1" ht="15.6" customHeight="1" x14ac:dyDescent="0.35">
      <c r="A44" s="51">
        <f>(D10)+A43</f>
        <v>108</v>
      </c>
      <c r="B44" s="52">
        <f t="shared" si="1"/>
        <v>269.90463404336913</v>
      </c>
      <c r="C44" s="53">
        <f t="shared" si="5"/>
        <v>281.13275534102297</v>
      </c>
      <c r="D44" s="53">
        <f t="shared" si="5"/>
        <v>291.99243915188185</v>
      </c>
      <c r="E44" s="53">
        <f t="shared" si="5"/>
        <v>302.51773744645743</v>
      </c>
      <c r="F44" s="53">
        <f t="shared" si="5"/>
        <v>312.73775925823514</v>
      </c>
      <c r="G44" s="53">
        <f t="shared" si="5"/>
        <v>322.67762042950903</v>
      </c>
      <c r="H44" s="53">
        <f t="shared" si="5"/>
        <v>332.35917086728415</v>
      </c>
      <c r="I44" s="53">
        <f t="shared" si="5"/>
        <v>341.80155987901946</v>
      </c>
      <c r="J44" s="54">
        <f t="shared" si="5"/>
        <v>351.02168158461052</v>
      </c>
      <c r="K44" s="59"/>
      <c r="L44" s="60"/>
      <c r="M44" s="59"/>
    </row>
    <row r="45" spans="1:13" s="61" customFormat="1" ht="15.6" customHeight="1" x14ac:dyDescent="0.35">
      <c r="A45" s="51">
        <f>(D10)+A44</f>
        <v>110</v>
      </c>
      <c r="B45" s="52">
        <f t="shared" si="1"/>
        <v>271.20912799327203</v>
      </c>
      <c r="C45" s="53">
        <f t="shared" si="5"/>
        <v>282.48303486182067</v>
      </c>
      <c r="D45" s="53">
        <f t="shared" si="5"/>
        <v>293.38700184435504</v>
      </c>
      <c r="E45" s="53">
        <f t="shared" si="5"/>
        <v>303.95521976711058</v>
      </c>
      <c r="F45" s="53">
        <f t="shared" si="5"/>
        <v>314.21691636319144</v>
      </c>
      <c r="G45" s="53">
        <f t="shared" si="5"/>
        <v>324.19730989123963</v>
      </c>
      <c r="H45" s="53">
        <f t="shared" si="5"/>
        <v>333.91833935691176</v>
      </c>
      <c r="I45" s="53">
        <f t="shared" si="5"/>
        <v>343.3992321539244</v>
      </c>
      <c r="J45" s="54">
        <f t="shared" si="5"/>
        <v>352.65695129232</v>
      </c>
      <c r="K45" s="59"/>
      <c r="L45" s="60"/>
      <c r="M45" s="59"/>
    </row>
    <row r="46" spans="1:13" s="61" customFormat="1" ht="15.6" customHeight="1" x14ac:dyDescent="0.35">
      <c r="A46" s="51">
        <f>(D10)+A45</f>
        <v>112</v>
      </c>
      <c r="B46" s="52">
        <f t="shared" si="1"/>
        <v>272.4901162641425</v>
      </c>
      <c r="C46" s="53">
        <f t="shared" si="5"/>
        <v>283.80898369329452</v>
      </c>
      <c r="D46" s="53">
        <f t="shared" si="5"/>
        <v>294.75643590894742</v>
      </c>
      <c r="E46" s="53">
        <f t="shared" si="5"/>
        <v>305.36680009101894</v>
      </c>
      <c r="F46" s="53">
        <f t="shared" si="5"/>
        <v>315.66942053338317</v>
      </c>
      <c r="G46" s="53">
        <f t="shared" si="5"/>
        <v>325.68961606558975</v>
      </c>
      <c r="H46" s="53">
        <f t="shared" si="5"/>
        <v>335.44941318647795</v>
      </c>
      <c r="I46" s="53">
        <f t="shared" si="5"/>
        <v>344.96811596898584</v>
      </c>
      <c r="J46" s="54">
        <f t="shared" si="5"/>
        <v>354.26275507197079</v>
      </c>
      <c r="K46" s="59"/>
      <c r="L46" s="60"/>
      <c r="M46" s="59"/>
    </row>
    <row r="47" spans="1:13" s="61" customFormat="1" ht="15.6" customHeight="1" x14ac:dyDescent="0.35">
      <c r="A47" s="51">
        <f>(D10)+A46</f>
        <v>114</v>
      </c>
      <c r="B47" s="52">
        <f t="shared" ref="B47:B55" si="6">((0.875*((B$14*$B$6)^0.5)*LOG((10/(12/$A47))))-50)</f>
        <v>273.74843098177161</v>
      </c>
      <c r="C47" s="53">
        <f t="shared" si="5"/>
        <v>285.11146316746868</v>
      </c>
      <c r="D47" s="53">
        <f t="shared" si="5"/>
        <v>296.10163092554836</v>
      </c>
      <c r="E47" s="53">
        <f t="shared" si="5"/>
        <v>306.75339537614394</v>
      </c>
      <c r="F47" s="53">
        <f t="shared" si="5"/>
        <v>317.09621531076846</v>
      </c>
      <c r="G47" s="53">
        <f t="shared" si="5"/>
        <v>327.15550834976926</v>
      </c>
      <c r="H47" s="53">
        <f t="shared" si="5"/>
        <v>336.9533869365348</v>
      </c>
      <c r="I47" s="53">
        <f t="shared" si="5"/>
        <v>346.5092304659986</v>
      </c>
      <c r="J47" s="54">
        <f t="shared" si="5"/>
        <v>355.84013604844603</v>
      </c>
      <c r="K47" s="59"/>
      <c r="L47" s="60"/>
      <c r="M47" s="59"/>
    </row>
    <row r="48" spans="1:13" s="61" customFormat="1" ht="15.6" customHeight="1" x14ac:dyDescent="0.35">
      <c r="A48" s="51">
        <f>(D10)+A47</f>
        <v>116</v>
      </c>
      <c r="B48" s="52">
        <f t="shared" si="6"/>
        <v>274.98486085219514</v>
      </c>
      <c r="C48" s="53">
        <f t="shared" si="5"/>
        <v>286.39128967265077</v>
      </c>
      <c r="D48" s="53">
        <f t="shared" si="5"/>
        <v>297.42343005637639</v>
      </c>
      <c r="E48" s="53">
        <f t="shared" si="5"/>
        <v>308.11587473420735</v>
      </c>
      <c r="F48" s="53">
        <f t="shared" si="5"/>
        <v>318.49819500393096</v>
      </c>
      <c r="G48" s="53">
        <f t="shared" si="5"/>
        <v>328.59590555850406</v>
      </c>
      <c r="H48" s="53">
        <f t="shared" si="5"/>
        <v>338.43120329110059</v>
      </c>
      <c r="I48" s="53">
        <f t="shared" si="5"/>
        <v>348.02354160863518</v>
      </c>
      <c r="J48" s="54">
        <f t="shared" si="5"/>
        <v>357.39008291708518</v>
      </c>
      <c r="K48" s="59"/>
      <c r="L48" s="60"/>
      <c r="M48" s="59"/>
    </row>
    <row r="49" spans="1:13" s="61" customFormat="1" ht="15.6" customHeight="1" x14ac:dyDescent="0.35">
      <c r="A49" s="51">
        <f>(D10)+A48</f>
        <v>118</v>
      </c>
      <c r="B49" s="52">
        <f t="shared" si="6"/>
        <v>276.20015413094046</v>
      </c>
      <c r="C49" s="53">
        <f t="shared" si="5"/>
        <v>287.6492377268944</v>
      </c>
      <c r="D49" s="53">
        <f t="shared" si="5"/>
        <v>298.72263322023758</v>
      </c>
      <c r="E49" s="53">
        <f t="shared" si="5"/>
        <v>309.45506270264144</v>
      </c>
      <c r="F49" s="53">
        <f t="shared" si="5"/>
        <v>319.87620805488888</v>
      </c>
      <c r="G49" s="53">
        <f t="shared" si="5"/>
        <v>330.01167938310391</v>
      </c>
      <c r="H49" s="53">
        <f t="shared" si="5"/>
        <v>339.88375658658885</v>
      </c>
      <c r="I49" s="53">
        <f t="shared" si="5"/>
        <v>349.51196581901519</v>
      </c>
      <c r="J49" s="54">
        <f t="shared" si="5"/>
        <v>358.91353366583195</v>
      </c>
      <c r="K49" s="59"/>
      <c r="L49" s="60"/>
      <c r="M49" s="59"/>
    </row>
    <row r="50" spans="1:13" s="61" customFormat="1" ht="15.6" customHeight="1" x14ac:dyDescent="0.35">
      <c r="A50" s="51">
        <f>(D10)+A49</f>
        <v>120</v>
      </c>
      <c r="B50" s="52">
        <f t="shared" si="6"/>
        <v>277.39502134271987</v>
      </c>
      <c r="C50" s="53">
        <f t="shared" si="5"/>
        <v>288.88604279314899</v>
      </c>
      <c r="D50" s="53">
        <f t="shared" si="5"/>
        <v>300</v>
      </c>
      <c r="E50" s="53">
        <f t="shared" si="5"/>
        <v>310.77174224154533</v>
      </c>
      <c r="F50" s="53">
        <f t="shared" si="5"/>
        <v>321.23106012293749</v>
      </c>
      <c r="G50" s="53">
        <f t="shared" si="5"/>
        <v>331.40365755980895</v>
      </c>
      <c r="H50" s="53">
        <f t="shared" si="5"/>
        <v>341.31189606246318</v>
      </c>
      <c r="I50" s="53">
        <f t="shared" si="5"/>
        <v>350.97537330863599</v>
      </c>
      <c r="J50" s="54">
        <f t="shared" si="5"/>
        <v>360.41137898455008</v>
      </c>
      <c r="K50" s="59"/>
      <c r="L50" s="60"/>
      <c r="M50" s="59"/>
    </row>
    <row r="51" spans="1:13" s="61" customFormat="1" ht="15.6" customHeight="1" x14ac:dyDescent="0.35">
      <c r="A51" s="51">
        <f>(D10)+A50</f>
        <v>122</v>
      </c>
      <c r="B51" s="52">
        <f t="shared" si="6"/>
        <v>278.57013777632363</v>
      </c>
      <c r="C51" s="53">
        <f t="shared" si="5"/>
        <v>290.10240386171978</v>
      </c>
      <c r="D51" s="53">
        <f t="shared" si="5"/>
        <v>301.25625230974657</v>
      </c>
      <c r="E51" s="53">
        <f t="shared" si="5"/>
        <v>312.06665748292312</v>
      </c>
      <c r="F51" s="53">
        <f t="shared" si="5"/>
        <v>322.56351691359208</v>
      </c>
      <c r="G51" s="53">
        <f t="shared" si="5"/>
        <v>332.77262677625265</v>
      </c>
      <c r="H51" s="53">
        <f t="shared" si="5"/>
        <v>342.71642884320539</v>
      </c>
      <c r="I51" s="53">
        <f t="shared" si="5"/>
        <v>352.4145911339802</v>
      </c>
      <c r="J51" s="54">
        <f t="shared" si="5"/>
        <v>361.88446539253755</v>
      </c>
      <c r="K51" s="59"/>
      <c r="L51" s="60"/>
      <c r="M51" s="59"/>
    </row>
    <row r="52" spans="1:13" s="61" customFormat="1" ht="15.6" customHeight="1" x14ac:dyDescent="0.35">
      <c r="A52" s="51">
        <f>(D10)+A51</f>
        <v>124</v>
      </c>
      <c r="B52" s="52">
        <f t="shared" si="6"/>
        <v>279.72614577664865</v>
      </c>
      <c r="C52" s="53">
        <f t="shared" si="5"/>
        <v>291.29898582274257</v>
      </c>
      <c r="D52" s="53">
        <f t="shared" si="5"/>
        <v>302.49207684505683</v>
      </c>
      <c r="E52" s="53">
        <f t="shared" si="5"/>
        <v>313.34051625637665</v>
      </c>
      <c r="F52" s="53">
        <f t="shared" si="5"/>
        <v>323.87430677750399</v>
      </c>
      <c r="G52" s="53">
        <f t="shared" si="5"/>
        <v>334.11933534159402</v>
      </c>
      <c r="H52" s="53">
        <f t="shared" si="5"/>
        <v>344.09812267781331</v>
      </c>
      <c r="I52" s="53">
        <f t="shared" si="5"/>
        <v>353.83040600366593</v>
      </c>
      <c r="J52" s="54">
        <f t="shared" si="5"/>
        <v>363.33359811173648</v>
      </c>
      <c r="K52" s="59"/>
      <c r="L52" s="60"/>
      <c r="M52" s="59"/>
    </row>
    <row r="53" spans="1:13" s="61" customFormat="1" ht="15.6" customHeight="1" x14ac:dyDescent="0.35">
      <c r="A53" s="51">
        <f>(D10)+A52</f>
        <v>126</v>
      </c>
      <c r="B53" s="52">
        <f t="shared" si="6"/>
        <v>280.86365685333971</v>
      </c>
      <c r="C53" s="53">
        <f t="shared" si="5"/>
        <v>292.47642164883496</v>
      </c>
      <c r="D53" s="53">
        <f t="shared" si="5"/>
        <v>303.7081273372392</v>
      </c>
      <c r="E53" s="53">
        <f t="shared" si="5"/>
        <v>314.59399241271473</v>
      </c>
      <c r="F53" s="53">
        <f t="shared" si="5"/>
        <v>325.16412310143505</v>
      </c>
      <c r="G53" s="53">
        <f t="shared" si="5"/>
        <v>335.4444956430105</v>
      </c>
      <c r="H53" s="53">
        <f t="shared" si="5"/>
        <v>345.45770846010925</v>
      </c>
      <c r="I53" s="53">
        <f t="shared" si="5"/>
        <v>355.22356686099442</v>
      </c>
      <c r="J53" s="54">
        <f t="shared" si="5"/>
        <v>364.7595437100548</v>
      </c>
      <c r="K53" s="59"/>
      <c r="L53" s="60"/>
      <c r="M53" s="59"/>
    </row>
    <row r="54" spans="1:13" s="61" customFormat="1" ht="15.6" customHeight="1" x14ac:dyDescent="0.35">
      <c r="A54" s="51">
        <f>(D10)+A53</f>
        <v>128</v>
      </c>
      <c r="B54" s="52">
        <f t="shared" si="6"/>
        <v>281.98325362337533</v>
      </c>
      <c r="C54" s="53">
        <f t="shared" si="5"/>
        <v>293.63531440586377</v>
      </c>
      <c r="D54" s="53">
        <f t="shared" si="5"/>
        <v>304.90502663004264</v>
      </c>
      <c r="E54" s="53">
        <f t="shared" si="5"/>
        <v>315.82772796457863</v>
      </c>
      <c r="F54" s="53">
        <f t="shared" si="5"/>
        <v>326.4336265109431</v>
      </c>
      <c r="G54" s="53">
        <f t="shared" si="5"/>
        <v>336.74878640874186</v>
      </c>
      <c r="H54" s="53">
        <f t="shared" si="5"/>
        <v>346.79588255057422</v>
      </c>
      <c r="I54" s="53">
        <f t="shared" si="5"/>
        <v>356.59478726312216</v>
      </c>
      <c r="J54" s="54">
        <f t="shared" si="5"/>
        <v>366.16303253652649</v>
      </c>
      <c r="K54" s="59"/>
      <c r="L54" s="60"/>
      <c r="M54" s="59"/>
    </row>
    <row r="55" spans="1:13" s="61" customFormat="1" ht="15.6" customHeight="1" thickBot="1" x14ac:dyDescent="0.4">
      <c r="A55" s="55">
        <f>(D10)+A54</f>
        <v>130</v>
      </c>
      <c r="B55" s="56">
        <f t="shared" si="6"/>
        <v>283.08549160304614</v>
      </c>
      <c r="C55" s="57">
        <f t="shared" ref="C55:J55" si="7">((0.875*((C$14*$B$6)^0.5)*LOG((10/(12/$A55))))-50)</f>
        <v>294.77623910781864</v>
      </c>
      <c r="D55" s="57">
        <f t="shared" si="7"/>
        <v>306.08336859536206</v>
      </c>
      <c r="E55" s="57">
        <f t="shared" si="7"/>
        <v>317.04233506110614</v>
      </c>
      <c r="F55" s="57">
        <f t="shared" si="7"/>
        <v>327.68344690229418</v>
      </c>
      <c r="G55" s="57">
        <f t="shared" si="7"/>
        <v>338.032854795682</v>
      </c>
      <c r="H55" s="57">
        <f t="shared" si="7"/>
        <v>348.1133089181717</v>
      </c>
      <c r="I55" s="57">
        <f t="shared" si="7"/>
        <v>357.94474757577694</v>
      </c>
      <c r="J55" s="58">
        <f t="shared" si="7"/>
        <v>367.54476096767536</v>
      </c>
      <c r="K55" s="59"/>
      <c r="L55" s="60"/>
      <c r="M55" s="59"/>
    </row>
    <row r="56" spans="1:13" x14ac:dyDescent="0.3">
      <c r="A56" s="5"/>
      <c r="B56" s="3"/>
      <c r="C56" s="3"/>
      <c r="D56" s="3"/>
      <c r="E56" s="3"/>
      <c r="F56" s="3"/>
      <c r="G56" s="3"/>
      <c r="H56" s="3"/>
      <c r="I56" s="3"/>
      <c r="J56" s="3"/>
      <c r="K56" s="1"/>
      <c r="L56" s="2"/>
      <c r="M56" s="1"/>
    </row>
    <row r="57" spans="1:13" x14ac:dyDescent="0.3">
      <c r="A57" s="5"/>
      <c r="B57" s="3"/>
      <c r="C57" s="3"/>
      <c r="D57" s="3"/>
      <c r="E57" s="3"/>
      <c r="F57" s="3"/>
      <c r="G57" s="3"/>
      <c r="H57" s="3"/>
      <c r="I57" s="3"/>
      <c r="J57" s="3"/>
      <c r="K57" s="1"/>
      <c r="L57" s="2"/>
      <c r="M57" s="1"/>
    </row>
    <row r="58" spans="1:13" x14ac:dyDescent="0.3">
      <c r="A58" s="5"/>
      <c r="B58" s="3"/>
      <c r="C58" s="3"/>
      <c r="D58" s="3"/>
      <c r="E58" s="3"/>
      <c r="F58" s="3"/>
      <c r="G58" s="3"/>
      <c r="H58" s="3"/>
      <c r="I58" s="3"/>
      <c r="J58" s="3"/>
      <c r="K58" s="1"/>
      <c r="L58" s="2"/>
      <c r="M58" s="1"/>
    </row>
    <row r="59" spans="1:13" x14ac:dyDescent="0.3">
      <c r="A59" s="5"/>
      <c r="B59" s="3"/>
      <c r="C59" s="3"/>
      <c r="D59" s="3"/>
      <c r="E59" s="3"/>
      <c r="F59" s="3"/>
      <c r="G59" s="3"/>
      <c r="H59" s="3"/>
      <c r="I59" s="3"/>
      <c r="J59" s="3"/>
      <c r="K59" s="1"/>
      <c r="L59" s="2"/>
      <c r="M59" s="1"/>
    </row>
    <row r="60" spans="1:13" x14ac:dyDescent="0.3">
      <c r="A60" s="5"/>
      <c r="B60" s="3"/>
      <c r="C60" s="3"/>
      <c r="D60" s="3"/>
      <c r="E60" s="3"/>
      <c r="F60" s="3"/>
      <c r="G60" s="3"/>
      <c r="H60" s="3"/>
      <c r="I60" s="3"/>
      <c r="J60" s="3"/>
      <c r="K60" s="1"/>
      <c r="L60" s="2"/>
      <c r="M60" s="1"/>
    </row>
    <row r="61" spans="1:13" x14ac:dyDescent="0.3">
      <c r="A61" s="5"/>
      <c r="B61" s="3"/>
      <c r="C61" s="3"/>
      <c r="D61" s="3"/>
      <c r="E61" s="3"/>
      <c r="F61" s="3"/>
      <c r="G61" s="3"/>
      <c r="H61" s="3"/>
      <c r="I61" s="3"/>
      <c r="J61" s="3"/>
      <c r="K61" s="1"/>
      <c r="L61" s="2"/>
      <c r="M61" s="1"/>
    </row>
    <row r="62" spans="1:13" x14ac:dyDescent="0.3">
      <c r="A62" s="5"/>
      <c r="B62" s="3"/>
      <c r="C62" s="3"/>
      <c r="D62" s="3"/>
      <c r="E62" s="3"/>
      <c r="F62" s="3"/>
      <c r="G62" s="3"/>
      <c r="H62" s="3"/>
      <c r="I62" s="3"/>
      <c r="J62" s="3"/>
      <c r="K62" s="1"/>
      <c r="L62" s="2"/>
      <c r="M62" s="1"/>
    </row>
    <row r="63" spans="1:13" x14ac:dyDescent="0.3">
      <c r="A63" s="5"/>
      <c r="B63" s="3"/>
      <c r="C63" s="3"/>
      <c r="D63" s="3"/>
      <c r="E63" s="3"/>
      <c r="F63" s="3"/>
      <c r="G63" s="3"/>
      <c r="H63" s="3"/>
      <c r="I63" s="3"/>
      <c r="J63" s="3"/>
      <c r="K63" s="1"/>
      <c r="L63" s="2"/>
      <c r="M63" s="1"/>
    </row>
    <row r="64" spans="1:13" x14ac:dyDescent="0.3">
      <c r="A64" s="5"/>
      <c r="B64" s="3"/>
      <c r="C64" s="3"/>
      <c r="D64" s="3"/>
      <c r="E64" s="3"/>
      <c r="F64" s="3"/>
      <c r="G64" s="3"/>
      <c r="H64" s="3"/>
      <c r="I64" s="3"/>
      <c r="J64" s="3"/>
      <c r="K64" s="1"/>
      <c r="L64" s="2"/>
      <c r="M64" s="1"/>
    </row>
    <row r="65" spans="1:13" x14ac:dyDescent="0.3">
      <c r="A65" s="5"/>
      <c r="B65" s="3"/>
      <c r="C65" s="3"/>
      <c r="D65" s="3"/>
      <c r="E65" s="3"/>
      <c r="F65" s="3"/>
      <c r="G65" s="3"/>
      <c r="H65" s="3"/>
      <c r="I65" s="3"/>
      <c r="J65" s="3"/>
      <c r="K65" s="1"/>
      <c r="L65" s="2"/>
      <c r="M65" s="1"/>
    </row>
    <row r="66" spans="1:13" x14ac:dyDescent="0.3">
      <c r="A66" s="5"/>
      <c r="B66" s="3"/>
      <c r="C66" s="3"/>
      <c r="D66" s="3"/>
      <c r="E66" s="3"/>
      <c r="F66" s="3"/>
      <c r="G66" s="3"/>
      <c r="H66" s="3"/>
      <c r="I66" s="3"/>
      <c r="J66" s="3"/>
      <c r="K66" s="1"/>
      <c r="L66" s="2"/>
      <c r="M66" s="1"/>
    </row>
    <row r="67" spans="1:13" x14ac:dyDescent="0.3">
      <c r="A67" s="5"/>
      <c r="B67" s="3"/>
      <c r="C67" s="3"/>
      <c r="D67" s="3"/>
      <c r="E67" s="3"/>
      <c r="F67" s="3"/>
      <c r="G67" s="3"/>
      <c r="H67" s="3"/>
      <c r="I67" s="3"/>
      <c r="J67" s="3"/>
      <c r="K67" s="1"/>
      <c r="L67" s="2"/>
      <c r="M67" s="1"/>
    </row>
    <row r="68" spans="1:13" x14ac:dyDescent="0.3">
      <c r="A68" s="5"/>
      <c r="B68" s="3"/>
      <c r="C68" s="3"/>
      <c r="D68" s="3"/>
      <c r="E68" s="3"/>
      <c r="F68" s="3"/>
      <c r="G68" s="3"/>
      <c r="H68" s="3"/>
      <c r="I68" s="3"/>
      <c r="J68" s="3"/>
      <c r="K68" s="1"/>
      <c r="L68" s="2"/>
      <c r="M68" s="1"/>
    </row>
    <row r="69" spans="1:13" x14ac:dyDescent="0.3">
      <c r="A69" s="5"/>
      <c r="B69" s="3"/>
      <c r="C69" s="3"/>
      <c r="D69" s="3"/>
      <c r="E69" s="3"/>
      <c r="F69" s="3"/>
      <c r="G69" s="3"/>
      <c r="H69" s="3"/>
      <c r="I69" s="3"/>
      <c r="J69" s="3"/>
      <c r="K69" s="1"/>
      <c r="L69" s="2"/>
      <c r="M69" s="1"/>
    </row>
    <row r="70" spans="1:13" x14ac:dyDescent="0.3">
      <c r="A70" s="5"/>
      <c r="B70" s="3"/>
      <c r="C70" s="3"/>
      <c r="D70" s="3"/>
      <c r="E70" s="3"/>
      <c r="F70" s="3"/>
      <c r="G70" s="3"/>
      <c r="H70" s="3"/>
      <c r="I70" s="3"/>
      <c r="J70" s="3"/>
      <c r="K70" s="1"/>
      <c r="L70" s="2"/>
      <c r="M70" s="1"/>
    </row>
    <row r="71" spans="1:13" x14ac:dyDescent="0.3">
      <c r="A71" s="5"/>
      <c r="B71" s="3"/>
      <c r="C71" s="3"/>
      <c r="D71" s="3"/>
      <c r="E71" s="3"/>
      <c r="F71" s="3"/>
      <c r="G71" s="3"/>
      <c r="H71" s="3"/>
      <c r="I71" s="3"/>
      <c r="J71" s="3"/>
      <c r="K71" s="1"/>
      <c r="L71" s="2"/>
      <c r="M71" s="1"/>
    </row>
    <row r="72" spans="1:13" x14ac:dyDescent="0.3">
      <c r="A72" s="5"/>
      <c r="B72" s="3"/>
      <c r="C72" s="3"/>
      <c r="D72" s="3"/>
      <c r="E72" s="3"/>
      <c r="F72" s="3"/>
      <c r="G72" s="3"/>
      <c r="H72" s="3"/>
      <c r="I72" s="3"/>
      <c r="J72" s="3"/>
      <c r="K72" s="1"/>
      <c r="L72" s="2"/>
      <c r="M72" s="1"/>
    </row>
    <row r="73" spans="1:13" x14ac:dyDescent="0.3">
      <c r="A73" s="5"/>
      <c r="B73" s="3"/>
      <c r="C73" s="3"/>
      <c r="D73" s="3"/>
      <c r="E73" s="3"/>
      <c r="F73" s="3"/>
      <c r="G73" s="3"/>
      <c r="H73" s="3"/>
      <c r="I73" s="3"/>
      <c r="J73" s="3"/>
      <c r="K73" s="1"/>
      <c r="L73" s="2"/>
      <c r="M73" s="1"/>
    </row>
    <row r="74" spans="1:13" x14ac:dyDescent="0.3">
      <c r="A74" s="5"/>
      <c r="B74" s="3"/>
      <c r="C74" s="3"/>
      <c r="D74" s="3"/>
      <c r="E74" s="3"/>
      <c r="F74" s="3"/>
      <c r="G74" s="3"/>
      <c r="H74" s="3"/>
      <c r="I74" s="3"/>
      <c r="J74" s="3"/>
      <c r="K74" s="1"/>
      <c r="L74" s="2"/>
      <c r="M74" s="1"/>
    </row>
    <row r="75" spans="1:13" x14ac:dyDescent="0.3">
      <c r="A75" s="5"/>
      <c r="B75" s="3"/>
      <c r="C75" s="3"/>
      <c r="D75" s="3"/>
      <c r="E75" s="3"/>
      <c r="F75" s="3"/>
      <c r="G75" s="3"/>
      <c r="H75" s="3"/>
      <c r="I75" s="3"/>
      <c r="J75" s="3"/>
      <c r="K75" s="1"/>
      <c r="L75" s="2"/>
      <c r="M75" s="1"/>
    </row>
    <row r="76" spans="1:13" x14ac:dyDescent="0.3">
      <c r="K76" s="1"/>
      <c r="L76" s="2"/>
      <c r="M76" s="1"/>
    </row>
    <row r="77" spans="1:13" x14ac:dyDescent="0.3">
      <c r="K77" s="1"/>
      <c r="L77" s="2"/>
      <c r="M77" s="1"/>
    </row>
    <row r="78" spans="1:13" x14ac:dyDescent="0.3">
      <c r="K78" s="1"/>
      <c r="L78" s="2"/>
      <c r="M78" s="1"/>
    </row>
    <row r="79" spans="1:13" x14ac:dyDescent="0.3">
      <c r="K79" s="1"/>
      <c r="L79" s="2"/>
      <c r="M79" s="1"/>
    </row>
    <row r="80" spans="1:13" x14ac:dyDescent="0.3">
      <c r="K80" s="1"/>
      <c r="L80" s="2"/>
      <c r="M80" s="1"/>
    </row>
    <row r="81" spans="11:13" x14ac:dyDescent="0.3">
      <c r="K81" s="1"/>
      <c r="L81" s="2"/>
      <c r="M81" s="1"/>
    </row>
    <row r="82" spans="11:13" x14ac:dyDescent="0.3">
      <c r="K82" s="1"/>
      <c r="L82" s="2"/>
      <c r="M82" s="1"/>
    </row>
    <row r="83" spans="11:13" x14ac:dyDescent="0.3">
      <c r="K83" s="1"/>
      <c r="L83" s="2"/>
      <c r="M83" s="1"/>
    </row>
    <row r="84" spans="11:13" x14ac:dyDescent="0.3">
      <c r="K84" s="1"/>
      <c r="L84" s="2"/>
      <c r="M84" s="1"/>
    </row>
    <row r="85" spans="11:13" x14ac:dyDescent="0.3">
      <c r="K85" s="1"/>
      <c r="L85" s="2"/>
      <c r="M85" s="1"/>
    </row>
    <row r="86" spans="11:13" x14ac:dyDescent="0.3">
      <c r="K86" s="1"/>
      <c r="L86" s="2"/>
      <c r="M86" s="1"/>
    </row>
    <row r="87" spans="11:13" x14ac:dyDescent="0.3">
      <c r="K87" s="1"/>
      <c r="L87" s="2"/>
      <c r="M87" s="1"/>
    </row>
    <row r="88" spans="11:13" x14ac:dyDescent="0.3">
      <c r="K88" s="1"/>
      <c r="L88" s="2"/>
      <c r="M88" s="1"/>
    </row>
    <row r="89" spans="11:13" x14ac:dyDescent="0.3">
      <c r="K89" s="1"/>
      <c r="L89" s="2"/>
      <c r="M89" s="1"/>
    </row>
    <row r="90" spans="11:13" x14ac:dyDescent="0.3">
      <c r="K90" s="1"/>
      <c r="L90" s="2"/>
      <c r="M90" s="1"/>
    </row>
    <row r="91" spans="11:13" x14ac:dyDescent="0.3">
      <c r="K91" s="1"/>
      <c r="L91" s="2"/>
      <c r="M91" s="1"/>
    </row>
    <row r="92" spans="11:13" x14ac:dyDescent="0.3">
      <c r="K92" s="1"/>
      <c r="L92" s="2"/>
      <c r="M92" s="1"/>
    </row>
    <row r="93" spans="11:13" x14ac:dyDescent="0.3">
      <c r="K93" s="1"/>
      <c r="L93" s="2"/>
      <c r="M93" s="1"/>
    </row>
    <row r="94" spans="11:13" x14ac:dyDescent="0.3">
      <c r="K94" s="1"/>
      <c r="L94" s="2"/>
      <c r="M94" s="1"/>
    </row>
    <row r="95" spans="11:13" x14ac:dyDescent="0.3">
      <c r="K95" s="1"/>
      <c r="L95" s="2"/>
      <c r="M95" s="1"/>
    </row>
    <row r="96" spans="11:13" x14ac:dyDescent="0.3">
      <c r="K96" s="1"/>
      <c r="L96" s="2"/>
      <c r="M96" s="1"/>
    </row>
    <row r="97" spans="11:13" x14ac:dyDescent="0.3">
      <c r="K97" s="1"/>
      <c r="L97" s="2"/>
      <c r="M97" s="1"/>
    </row>
    <row r="98" spans="11:13" x14ac:dyDescent="0.3">
      <c r="K98" s="1"/>
      <c r="L98" s="2"/>
      <c r="M98" s="1"/>
    </row>
    <row r="99" spans="11:13" x14ac:dyDescent="0.3">
      <c r="K99" s="1"/>
      <c r="L99" s="2"/>
      <c r="M99" s="1"/>
    </row>
    <row r="100" spans="11:13" x14ac:dyDescent="0.3">
      <c r="K100" s="1"/>
      <c r="L100" s="2"/>
      <c r="M100" s="1"/>
    </row>
    <row r="101" spans="11:13" x14ac:dyDescent="0.3">
      <c r="K101" s="1"/>
      <c r="L101" s="2"/>
      <c r="M101" s="1"/>
    </row>
    <row r="102" spans="11:13" x14ac:dyDescent="0.3">
      <c r="K102" s="1"/>
      <c r="L102" s="2"/>
      <c r="M102" s="1"/>
    </row>
    <row r="103" spans="11:13" x14ac:dyDescent="0.3">
      <c r="K103" s="1"/>
      <c r="L103" s="2"/>
      <c r="M103" s="1"/>
    </row>
    <row r="104" spans="11:13" x14ac:dyDescent="0.3">
      <c r="K104" s="1"/>
      <c r="L104" s="2"/>
      <c r="M104" s="1"/>
    </row>
    <row r="105" spans="11:13" x14ac:dyDescent="0.3">
      <c r="K105" s="1"/>
      <c r="L105" s="2"/>
      <c r="M105" s="1"/>
    </row>
  </sheetData>
  <sheetProtection sheet="1" objects="1" scenarios="1"/>
  <mergeCells count="12">
    <mergeCell ref="D1:G1"/>
    <mergeCell ref="A13:A14"/>
    <mergeCell ref="B13:J13"/>
    <mergeCell ref="B2:C2"/>
    <mergeCell ref="B3:C3"/>
    <mergeCell ref="B4:C4"/>
    <mergeCell ref="A8:C8"/>
    <mergeCell ref="A10:C10"/>
    <mergeCell ref="F3:G3"/>
    <mergeCell ref="D5:E5"/>
    <mergeCell ref="D6:E6"/>
    <mergeCell ref="A12:J12"/>
  </mergeCells>
  <phoneticPr fontId="0" type="noConversion"/>
  <printOptions gridLinesSet="0"/>
  <pageMargins left="0.5" right="0.5" top="0.75" bottom="1" header="0.5" footer="0.5"/>
  <pageSetup scale="79" fitToHeight="0" orientation="portrait" horizontalDpi="180" verticalDpi="180" r:id="rId1"/>
  <headerFooter alignWithMargins="0">
    <oddFooter>&amp;LRev 2/1/2017&amp;CHammer(ModifiedGates).xlsx
&amp;F&amp;RPage No.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>
    <pageSetUpPr fitToPage="1"/>
  </sheetPr>
  <dimension ref="A1:L103"/>
  <sheetViews>
    <sheetView showGridLines="0" zoomScale="75" zoomScaleNormal="75" workbookViewId="0">
      <selection activeCell="P53" sqref="P53"/>
    </sheetView>
  </sheetViews>
  <sheetFormatPr defaultColWidth="9.7265625" defaultRowHeight="15.6" x14ac:dyDescent="0.3"/>
  <cols>
    <col min="1" max="1" width="13.7265625" customWidth="1"/>
    <col min="2" max="2" width="11.7265625" customWidth="1"/>
    <col min="11" max="11" width="20.08984375" customWidth="1"/>
    <col min="12" max="12" width="1.7265625" customWidth="1"/>
    <col min="13" max="13" width="11.7265625" customWidth="1"/>
  </cols>
  <sheetData>
    <row r="1" spans="1:12" x14ac:dyDescent="0.3">
      <c r="A1" s="28" t="s">
        <v>24</v>
      </c>
      <c r="B1" s="23">
        <f>Sheet1!$B$6</f>
        <v>5000</v>
      </c>
      <c r="C1" s="29" t="s">
        <v>25</v>
      </c>
      <c r="D1" s="29"/>
      <c r="E1" s="29"/>
      <c r="F1" s="29"/>
      <c r="G1" s="29"/>
      <c r="H1" s="30" t="s">
        <v>3</v>
      </c>
      <c r="I1" s="30"/>
      <c r="J1" s="31"/>
    </row>
    <row r="2" spans="1:12" ht="16.2" thickBot="1" x14ac:dyDescent="0.35">
      <c r="A2" s="32" t="s">
        <v>27</v>
      </c>
      <c r="B2" s="24" t="str">
        <f>Sheet1!$B$3</f>
        <v>D-19-32</v>
      </c>
      <c r="C2" s="33" t="str">
        <f>Sheet1!$B$2</f>
        <v>Delmag</v>
      </c>
      <c r="D2" s="33"/>
      <c r="E2" s="33"/>
      <c r="F2" s="33"/>
      <c r="G2" s="33"/>
      <c r="H2" s="34" t="s">
        <v>8</v>
      </c>
      <c r="I2" s="34"/>
      <c r="J2" s="35"/>
      <c r="K2" s="2"/>
      <c r="L2" s="1"/>
    </row>
    <row r="3" spans="1:12" ht="16.8" thickTop="1" thickBot="1" x14ac:dyDescent="0.35">
      <c r="A3" s="78" t="s">
        <v>26</v>
      </c>
      <c r="B3" s="79"/>
      <c r="C3" s="79"/>
      <c r="D3" s="79"/>
      <c r="E3" s="79"/>
      <c r="F3" s="79"/>
      <c r="G3" s="79"/>
      <c r="H3" s="79"/>
      <c r="I3" s="79"/>
      <c r="J3" s="80"/>
      <c r="K3" s="2"/>
      <c r="L3" s="1"/>
    </row>
    <row r="4" spans="1:12" ht="16.2" thickTop="1" x14ac:dyDescent="0.3">
      <c r="A4" s="36" t="s">
        <v>17</v>
      </c>
      <c r="B4" s="33"/>
      <c r="C4" s="33"/>
      <c r="D4" s="33"/>
      <c r="E4" s="33"/>
      <c r="F4" s="33"/>
      <c r="G4" s="33"/>
      <c r="H4" s="33"/>
      <c r="I4" s="33"/>
      <c r="J4" s="37"/>
      <c r="K4" s="1"/>
      <c r="L4" s="1"/>
    </row>
    <row r="5" spans="1:12" x14ac:dyDescent="0.3">
      <c r="A5" s="38" t="s">
        <v>19</v>
      </c>
      <c r="B5" s="81" t="s">
        <v>18</v>
      </c>
      <c r="C5" s="82"/>
      <c r="D5" s="82"/>
      <c r="E5" s="82"/>
      <c r="F5" s="82"/>
      <c r="G5" s="82"/>
      <c r="H5" s="82"/>
      <c r="I5" s="82"/>
      <c r="J5" s="83"/>
      <c r="K5" s="1"/>
      <c r="L5" s="1"/>
    </row>
    <row r="6" spans="1:12" ht="16.2" thickBot="1" x14ac:dyDescent="0.35">
      <c r="A6" s="39" t="s">
        <v>21</v>
      </c>
      <c r="B6" s="40">
        <f>Sheet1!B14</f>
        <v>7</v>
      </c>
      <c r="C6" s="41">
        <f>Sheet1!C14</f>
        <v>7.5</v>
      </c>
      <c r="D6" s="41">
        <f>Sheet1!D14</f>
        <v>8</v>
      </c>
      <c r="E6" s="41">
        <f>Sheet1!E14</f>
        <v>8.5</v>
      </c>
      <c r="F6" s="41">
        <f>Sheet1!F14</f>
        <v>9</v>
      </c>
      <c r="G6" s="41">
        <f>Sheet1!G14</f>
        <v>9.5</v>
      </c>
      <c r="H6" s="41">
        <f>Sheet1!H14</f>
        <v>10</v>
      </c>
      <c r="I6" s="41">
        <f>Sheet1!I14</f>
        <v>10.5</v>
      </c>
      <c r="J6" s="42">
        <f>Sheet1!J14</f>
        <v>11</v>
      </c>
      <c r="K6" s="2"/>
      <c r="L6" s="1"/>
    </row>
    <row r="7" spans="1:12" ht="16.2" thickTop="1" x14ac:dyDescent="0.3">
      <c r="A7" s="25">
        <v>0</v>
      </c>
      <c r="B7" s="8"/>
      <c r="C7" s="8"/>
      <c r="D7" s="8"/>
      <c r="E7" s="8"/>
      <c r="F7" s="8"/>
      <c r="G7" s="8"/>
      <c r="H7" s="8"/>
      <c r="I7" s="8"/>
      <c r="J7" s="26"/>
      <c r="K7" s="2"/>
      <c r="L7" s="1"/>
    </row>
    <row r="8" spans="1:12" x14ac:dyDescent="0.3">
      <c r="A8" s="27">
        <f t="shared" ref="A8:A55" si="0">(1/8)+A7</f>
        <v>0.125</v>
      </c>
      <c r="B8" s="6">
        <f t="shared" ref="B8:J17" si="1">((0.875*((B$6*$B$1)^0.5)*LOG((10/($A8/10))))-50)</f>
        <v>425.22860412553189</v>
      </c>
      <c r="C8" s="6">
        <f t="shared" si="1"/>
        <v>441.90833878205711</v>
      </c>
      <c r="D8" s="6">
        <f t="shared" si="1"/>
        <v>458.04074772359013</v>
      </c>
      <c r="E8" s="6">
        <f t="shared" si="1"/>
        <v>473.67641624553437</v>
      </c>
      <c r="F8" s="6">
        <f t="shared" si="1"/>
        <v>488.85858675165207</v>
      </c>
      <c r="G8" s="6">
        <f t="shared" si="1"/>
        <v>503.62456963199281</v>
      </c>
      <c r="H8" s="6">
        <f t="shared" si="1"/>
        <v>518.00682362488453</v>
      </c>
      <c r="I8" s="6">
        <f t="shared" si="1"/>
        <v>532.03379564132888</v>
      </c>
      <c r="J8" s="20">
        <f t="shared" si="1"/>
        <v>545.73058243880155</v>
      </c>
      <c r="K8" s="2"/>
      <c r="L8" s="1"/>
    </row>
    <row r="9" spans="1:12" x14ac:dyDescent="0.3">
      <c r="A9" s="27">
        <f t="shared" si="0"/>
        <v>0.25</v>
      </c>
      <c r="B9" s="6">
        <f t="shared" si="1"/>
        <v>375.95074319792786</v>
      </c>
      <c r="C9" s="6">
        <f t="shared" si="1"/>
        <v>390.90090678575439</v>
      </c>
      <c r="D9" s="6">
        <f t="shared" si="1"/>
        <v>405.36049848239344</v>
      </c>
      <c r="E9" s="6">
        <f t="shared" si="1"/>
        <v>419.37485824420469</v>
      </c>
      <c r="F9" s="6">
        <f t="shared" si="1"/>
        <v>432.98274454208052</v>
      </c>
      <c r="G9" s="6">
        <f t="shared" si="1"/>
        <v>446.21759894126484</v>
      </c>
      <c r="H9" s="6">
        <f t="shared" si="1"/>
        <v>459.10851443741075</v>
      </c>
      <c r="I9" s="6">
        <f t="shared" si="1"/>
        <v>471.68098819709792</v>
      </c>
      <c r="J9" s="20">
        <f t="shared" si="1"/>
        <v>483.9575146207178</v>
      </c>
      <c r="K9" s="2"/>
      <c r="L9" s="1"/>
    </row>
    <row r="10" spans="1:12" x14ac:dyDescent="0.3">
      <c r="A10" s="27">
        <f t="shared" si="0"/>
        <v>0.375</v>
      </c>
      <c r="B10" s="6">
        <f t="shared" si="1"/>
        <v>347.12504243952731</v>
      </c>
      <c r="C10" s="6">
        <f t="shared" si="1"/>
        <v>361.06347180983283</v>
      </c>
      <c r="D10" s="6">
        <f t="shared" si="1"/>
        <v>374.5445281476492</v>
      </c>
      <c r="E10" s="6">
        <f t="shared" si="1"/>
        <v>387.61048308269193</v>
      </c>
      <c r="F10" s="6">
        <f t="shared" si="1"/>
        <v>400.29747215326881</v>
      </c>
      <c r="G10" s="6">
        <f t="shared" si="1"/>
        <v>412.6366738071905</v>
      </c>
      <c r="H10" s="6">
        <f t="shared" si="1"/>
        <v>424.65521220685821</v>
      </c>
      <c r="I10" s="6">
        <f t="shared" si="1"/>
        <v>436.37685902897817</v>
      </c>
      <c r="J10" s="20">
        <f t="shared" si="1"/>
        <v>447.82258639263387</v>
      </c>
      <c r="K10" s="2"/>
      <c r="L10" s="1"/>
    </row>
    <row r="11" spans="1:12" x14ac:dyDescent="0.3">
      <c r="A11" s="27">
        <f t="shared" si="0"/>
        <v>0.5</v>
      </c>
      <c r="B11" s="6">
        <f t="shared" si="1"/>
        <v>326.6728822703239</v>
      </c>
      <c r="C11" s="6">
        <f t="shared" si="1"/>
        <v>339.89347478945172</v>
      </c>
      <c r="D11" s="6">
        <f t="shared" si="1"/>
        <v>352.68024924119675</v>
      </c>
      <c r="E11" s="6">
        <f t="shared" si="1"/>
        <v>365.07330024287501</v>
      </c>
      <c r="F11" s="6">
        <f t="shared" si="1"/>
        <v>377.10690233250904</v>
      </c>
      <c r="G11" s="6">
        <f t="shared" si="1"/>
        <v>388.81062825053687</v>
      </c>
      <c r="H11" s="6">
        <f t="shared" si="1"/>
        <v>400.21020524993696</v>
      </c>
      <c r="I11" s="6">
        <f t="shared" si="1"/>
        <v>411.32818075286696</v>
      </c>
      <c r="J11" s="20">
        <f t="shared" si="1"/>
        <v>422.18444680263394</v>
      </c>
      <c r="K11" s="2"/>
      <c r="L11" s="1"/>
    </row>
    <row r="12" spans="1:12" x14ac:dyDescent="0.3">
      <c r="A12" s="27">
        <f t="shared" si="0"/>
        <v>0.625</v>
      </c>
      <c r="B12" s="6">
        <f t="shared" si="1"/>
        <v>310.80895438177589</v>
      </c>
      <c r="C12" s="6">
        <f t="shared" si="1"/>
        <v>323.47274938178521</v>
      </c>
      <c r="D12" s="6">
        <f t="shared" si="1"/>
        <v>335.72099696478682</v>
      </c>
      <c r="E12" s="6">
        <f t="shared" si="1"/>
        <v>347.59210312609127</v>
      </c>
      <c r="F12" s="6">
        <f t="shared" si="1"/>
        <v>359.11889889975475</v>
      </c>
      <c r="G12" s="6">
        <f t="shared" si="1"/>
        <v>370.32971154281614</v>
      </c>
      <c r="H12" s="6">
        <f t="shared" si="1"/>
        <v>381.24918478112664</v>
      </c>
      <c r="I12" s="6">
        <f t="shared" si="1"/>
        <v>391.89891643124184</v>
      </c>
      <c r="J12" s="20">
        <f t="shared" si="1"/>
        <v>402.29796076461031</v>
      </c>
      <c r="K12" s="2"/>
      <c r="L12" s="1"/>
    </row>
    <row r="13" spans="1:12" x14ac:dyDescent="0.3">
      <c r="A13" s="27">
        <f t="shared" si="0"/>
        <v>0.75</v>
      </c>
      <c r="B13" s="6">
        <f t="shared" si="1"/>
        <v>297.84718151192328</v>
      </c>
      <c r="C13" s="6">
        <f t="shared" si="1"/>
        <v>310.05603981353011</v>
      </c>
      <c r="D13" s="6">
        <f t="shared" si="1"/>
        <v>321.86427890645245</v>
      </c>
      <c r="E13" s="6">
        <f t="shared" si="1"/>
        <v>333.30892508136225</v>
      </c>
      <c r="F13" s="6">
        <f t="shared" si="1"/>
        <v>344.42162994369733</v>
      </c>
      <c r="G13" s="6">
        <f t="shared" si="1"/>
        <v>355.22970311646253</v>
      </c>
      <c r="H13" s="6">
        <f t="shared" si="1"/>
        <v>365.75690301938442</v>
      </c>
      <c r="I13" s="6">
        <f t="shared" si="1"/>
        <v>376.02405158474721</v>
      </c>
      <c r="J13" s="20">
        <f t="shared" si="1"/>
        <v>386.04951857455001</v>
      </c>
      <c r="K13" s="2"/>
      <c r="L13" s="1"/>
    </row>
    <row r="14" spans="1:12" x14ac:dyDescent="0.3">
      <c r="A14" s="27">
        <f t="shared" si="0"/>
        <v>0.875</v>
      </c>
      <c r="B14" s="6">
        <f t="shared" si="1"/>
        <v>286.8881587019527</v>
      </c>
      <c r="C14" s="6">
        <f t="shared" si="1"/>
        <v>298.71237350571818</v>
      </c>
      <c r="D14" s="6">
        <f t="shared" si="1"/>
        <v>310.14859072109522</v>
      </c>
      <c r="E14" s="6">
        <f t="shared" si="1"/>
        <v>321.23267011510501</v>
      </c>
      <c r="F14" s="6">
        <f t="shared" si="1"/>
        <v>331.99526610049742</v>
      </c>
      <c r="G14" s="6">
        <f t="shared" si="1"/>
        <v>342.46282790296107</v>
      </c>
      <c r="H14" s="6">
        <f t="shared" si="1"/>
        <v>352.65836542655939</v>
      </c>
      <c r="I14" s="6">
        <f t="shared" si="1"/>
        <v>362.60204460277231</v>
      </c>
      <c r="J14" s="20">
        <f t="shared" si="1"/>
        <v>372.31165644910578</v>
      </c>
      <c r="K14" s="2"/>
      <c r="L14" s="1"/>
    </row>
    <row r="15" spans="1:12" x14ac:dyDescent="0.3">
      <c r="A15" s="27">
        <f t="shared" si="0"/>
        <v>1</v>
      </c>
      <c r="B15" s="6">
        <f t="shared" si="1"/>
        <v>277.39502134271987</v>
      </c>
      <c r="C15" s="6">
        <f t="shared" si="1"/>
        <v>288.88604279314899</v>
      </c>
      <c r="D15" s="6">
        <f t="shared" si="1"/>
        <v>300</v>
      </c>
      <c r="E15" s="6">
        <f t="shared" si="1"/>
        <v>310.77174224154533</v>
      </c>
      <c r="F15" s="6">
        <f t="shared" si="1"/>
        <v>321.23106012293749</v>
      </c>
      <c r="G15" s="6">
        <f t="shared" si="1"/>
        <v>331.40365755980895</v>
      </c>
      <c r="H15" s="6">
        <f t="shared" si="1"/>
        <v>341.31189606246318</v>
      </c>
      <c r="I15" s="6">
        <f t="shared" si="1"/>
        <v>350.97537330863599</v>
      </c>
      <c r="J15" s="20">
        <f t="shared" si="1"/>
        <v>360.41137898455008</v>
      </c>
      <c r="K15" s="2"/>
      <c r="L15" s="1"/>
    </row>
    <row r="16" spans="1:12" x14ac:dyDescent="0.3">
      <c r="A16" s="27">
        <f t="shared" si="0"/>
        <v>1.125</v>
      </c>
      <c r="B16" s="6">
        <f t="shared" si="1"/>
        <v>269.02148075352272</v>
      </c>
      <c r="C16" s="6">
        <f t="shared" si="1"/>
        <v>280.21860483760861</v>
      </c>
      <c r="D16" s="6">
        <f t="shared" si="1"/>
        <v>291.04830857170828</v>
      </c>
      <c r="E16" s="6">
        <f t="shared" si="1"/>
        <v>301.5445499198496</v>
      </c>
      <c r="F16" s="6">
        <f t="shared" si="1"/>
        <v>311.73635755488567</v>
      </c>
      <c r="G16" s="6">
        <f t="shared" si="1"/>
        <v>321.64877798238825</v>
      </c>
      <c r="H16" s="6">
        <f t="shared" si="1"/>
        <v>331.30360078883194</v>
      </c>
      <c r="I16" s="6">
        <f t="shared" si="1"/>
        <v>340.71992241662747</v>
      </c>
      <c r="J16" s="20">
        <f t="shared" si="1"/>
        <v>349.91459034646613</v>
      </c>
      <c r="K16" s="2"/>
      <c r="L16" s="1"/>
    </row>
    <row r="17" spans="1:12" x14ac:dyDescent="0.3">
      <c r="A17" s="27">
        <f t="shared" si="0"/>
        <v>1.25</v>
      </c>
      <c r="B17" s="6">
        <f t="shared" si="1"/>
        <v>261.53109345417192</v>
      </c>
      <c r="C17" s="6">
        <f t="shared" si="1"/>
        <v>272.46531738548259</v>
      </c>
      <c r="D17" s="6">
        <f t="shared" si="1"/>
        <v>283.04074772359013</v>
      </c>
      <c r="E17" s="6">
        <f t="shared" si="1"/>
        <v>293.29054512476165</v>
      </c>
      <c r="F17" s="6">
        <f t="shared" si="1"/>
        <v>303.24305669018327</v>
      </c>
      <c r="G17" s="6">
        <f t="shared" si="1"/>
        <v>312.92274085208822</v>
      </c>
      <c r="H17" s="6">
        <f t="shared" si="1"/>
        <v>322.35087559365292</v>
      </c>
      <c r="I17" s="6">
        <f t="shared" si="1"/>
        <v>331.54610898701088</v>
      </c>
      <c r="J17" s="20">
        <f t="shared" si="1"/>
        <v>340.52489294652651</v>
      </c>
      <c r="K17" s="2"/>
      <c r="L17" s="1"/>
    </row>
    <row r="18" spans="1:12" x14ac:dyDescent="0.3">
      <c r="A18" s="27">
        <f t="shared" si="0"/>
        <v>1.375</v>
      </c>
      <c r="B18" s="6">
        <f t="shared" ref="B18:J27" si="2">((0.875*((B$6*$B$1)^0.5)*LOG((10/($A18/10))))-50)</f>
        <v>254.7552139337671</v>
      </c>
      <c r="C18" s="6">
        <f t="shared" si="2"/>
        <v>265.45161574855575</v>
      </c>
      <c r="D18" s="6">
        <f t="shared" si="2"/>
        <v>275.79702782090072</v>
      </c>
      <c r="E18" s="6">
        <f t="shared" si="2"/>
        <v>285.82388955446731</v>
      </c>
      <c r="F18" s="6">
        <f t="shared" si="2"/>
        <v>295.55993149387183</v>
      </c>
      <c r="G18" s="6">
        <f t="shared" si="2"/>
        <v>305.02908009430388</v>
      </c>
      <c r="H18" s="6">
        <f t="shared" si="2"/>
        <v>314.25215053746206</v>
      </c>
      <c r="I18" s="6">
        <f t="shared" si="2"/>
        <v>323.24738529522779</v>
      </c>
      <c r="J18" s="20">
        <f t="shared" si="2"/>
        <v>332.03087844869628</v>
      </c>
    </row>
    <row r="19" spans="1:12" x14ac:dyDescent="0.3">
      <c r="A19" s="27">
        <f t="shared" si="0"/>
        <v>1.5</v>
      </c>
      <c r="B19" s="6">
        <f t="shared" si="2"/>
        <v>248.56932058431931</v>
      </c>
      <c r="C19" s="6">
        <f t="shared" si="2"/>
        <v>259.04860781722749</v>
      </c>
      <c r="D19" s="6">
        <f t="shared" si="2"/>
        <v>269.18402966525582</v>
      </c>
      <c r="E19" s="6">
        <f t="shared" si="2"/>
        <v>279.00736708003262</v>
      </c>
      <c r="F19" s="6">
        <f t="shared" si="2"/>
        <v>288.54578773412584</v>
      </c>
      <c r="G19" s="6">
        <f t="shared" si="2"/>
        <v>297.82273242573467</v>
      </c>
      <c r="H19" s="6">
        <f t="shared" si="2"/>
        <v>306.8585938319107</v>
      </c>
      <c r="I19" s="6">
        <f t="shared" si="2"/>
        <v>315.67124414051625</v>
      </c>
      <c r="J19" s="20">
        <f t="shared" si="2"/>
        <v>324.2764507564662</v>
      </c>
    </row>
    <row r="20" spans="1:12" x14ac:dyDescent="0.3">
      <c r="A20" s="27">
        <f t="shared" si="0"/>
        <v>1.625</v>
      </c>
      <c r="B20" s="6">
        <f t="shared" si="2"/>
        <v>242.87885032399299</v>
      </c>
      <c r="C20" s="6">
        <f t="shared" si="2"/>
        <v>253.15841150255778</v>
      </c>
      <c r="D20" s="6">
        <f t="shared" si="2"/>
        <v>263.1006610698937</v>
      </c>
      <c r="E20" s="6">
        <f t="shared" si="2"/>
        <v>272.7367742604718</v>
      </c>
      <c r="F20" s="6">
        <f t="shared" si="2"/>
        <v>282.09340095476909</v>
      </c>
      <c r="G20" s="6">
        <f t="shared" si="2"/>
        <v>291.19353518986156</v>
      </c>
      <c r="H20" s="6">
        <f t="shared" si="2"/>
        <v>300.05718097620212</v>
      </c>
      <c r="I20" s="6">
        <f t="shared" si="2"/>
        <v>308.70186987337524</v>
      </c>
      <c r="J20" s="20">
        <f t="shared" si="2"/>
        <v>317.14306877334087</v>
      </c>
    </row>
    <row r="21" spans="1:12" x14ac:dyDescent="0.3">
      <c r="A21" s="27">
        <f t="shared" si="0"/>
        <v>1.75</v>
      </c>
      <c r="B21" s="6">
        <f t="shared" si="2"/>
        <v>237.61029777434868</v>
      </c>
      <c r="C21" s="6">
        <f t="shared" si="2"/>
        <v>247.70494150941551</v>
      </c>
      <c r="D21" s="6">
        <f t="shared" si="2"/>
        <v>257.46834147989847</v>
      </c>
      <c r="E21" s="6">
        <f t="shared" si="2"/>
        <v>266.93111211377533</v>
      </c>
      <c r="F21" s="6">
        <f t="shared" si="2"/>
        <v>276.11942389092593</v>
      </c>
      <c r="G21" s="6">
        <f t="shared" si="2"/>
        <v>285.05585721223315</v>
      </c>
      <c r="H21" s="6">
        <f t="shared" si="2"/>
        <v>293.7600562390856</v>
      </c>
      <c r="I21" s="6">
        <f t="shared" si="2"/>
        <v>302.24923715854129</v>
      </c>
      <c r="J21" s="20">
        <f t="shared" si="2"/>
        <v>310.53858863102192</v>
      </c>
    </row>
    <row r="22" spans="1:12" x14ac:dyDescent="0.3">
      <c r="A22" s="27">
        <f t="shared" si="0"/>
        <v>1.875</v>
      </c>
      <c r="B22" s="6">
        <f t="shared" si="2"/>
        <v>232.70539269577137</v>
      </c>
      <c r="C22" s="6">
        <f t="shared" si="2"/>
        <v>242.62788240956104</v>
      </c>
      <c r="D22" s="6">
        <f t="shared" si="2"/>
        <v>252.22477738884595</v>
      </c>
      <c r="E22" s="6">
        <f t="shared" si="2"/>
        <v>261.52616996324895</v>
      </c>
      <c r="F22" s="6">
        <f t="shared" si="2"/>
        <v>270.55778430137161</v>
      </c>
      <c r="G22" s="6">
        <f t="shared" si="2"/>
        <v>279.34181571801395</v>
      </c>
      <c r="H22" s="6">
        <f t="shared" si="2"/>
        <v>287.89757336310043</v>
      </c>
      <c r="I22" s="6">
        <f t="shared" si="2"/>
        <v>296.24197981889114</v>
      </c>
      <c r="J22" s="20">
        <f t="shared" si="2"/>
        <v>304.38996471844263</v>
      </c>
    </row>
    <row r="23" spans="1:12" x14ac:dyDescent="0.3">
      <c r="A23" s="27">
        <f t="shared" si="0"/>
        <v>2</v>
      </c>
      <c r="B23" s="6">
        <f t="shared" si="2"/>
        <v>228.11716041511585</v>
      </c>
      <c r="C23" s="6">
        <f t="shared" si="2"/>
        <v>237.87861079684626</v>
      </c>
      <c r="D23" s="6">
        <f t="shared" si="2"/>
        <v>247.31975075880325</v>
      </c>
      <c r="E23" s="6">
        <f t="shared" si="2"/>
        <v>256.47018424021564</v>
      </c>
      <c r="F23" s="6">
        <f t="shared" si="2"/>
        <v>265.35521791336595</v>
      </c>
      <c r="G23" s="6">
        <f t="shared" si="2"/>
        <v>273.99668686908103</v>
      </c>
      <c r="H23" s="6">
        <f t="shared" si="2"/>
        <v>282.41358687498939</v>
      </c>
      <c r="I23" s="6">
        <f t="shared" si="2"/>
        <v>290.62256586440503</v>
      </c>
      <c r="J23" s="20">
        <f t="shared" si="2"/>
        <v>298.63831116646622</v>
      </c>
    </row>
    <row r="24" spans="1:12" x14ac:dyDescent="0.3">
      <c r="A24" s="27">
        <f t="shared" si="0"/>
        <v>2.125</v>
      </c>
      <c r="B24" s="6">
        <f t="shared" si="2"/>
        <v>223.80717868764856</v>
      </c>
      <c r="C24" s="6">
        <f t="shared" si="2"/>
        <v>233.41735586956617</v>
      </c>
      <c r="D24" s="6">
        <f t="shared" si="2"/>
        <v>242.71218648239221</v>
      </c>
      <c r="E24" s="6">
        <f t="shared" si="2"/>
        <v>251.72081569309927</v>
      </c>
      <c r="F24" s="6">
        <f t="shared" si="2"/>
        <v>260.46815799646123</v>
      </c>
      <c r="G24" s="6">
        <f t="shared" si="2"/>
        <v>268.97571010489497</v>
      </c>
      <c r="H24" s="6">
        <f t="shared" si="2"/>
        <v>277.262173408612</v>
      </c>
      <c r="I24" s="6">
        <f t="shared" si="2"/>
        <v>285.34393784789796</v>
      </c>
      <c r="J24" s="20">
        <f t="shared" si="2"/>
        <v>293.23546314234676</v>
      </c>
    </row>
    <row r="25" spans="1:12" x14ac:dyDescent="0.3">
      <c r="A25" s="27">
        <f t="shared" si="0"/>
        <v>2.25</v>
      </c>
      <c r="B25" s="6">
        <f t="shared" si="2"/>
        <v>219.7436198259187</v>
      </c>
      <c r="C25" s="6">
        <f t="shared" si="2"/>
        <v>229.21117284130594</v>
      </c>
      <c r="D25" s="6">
        <f t="shared" si="2"/>
        <v>238.36805933051158</v>
      </c>
      <c r="E25" s="6">
        <f t="shared" si="2"/>
        <v>247.24299191851992</v>
      </c>
      <c r="F25" s="6">
        <f t="shared" si="2"/>
        <v>255.86051534531413</v>
      </c>
      <c r="G25" s="6">
        <f t="shared" si="2"/>
        <v>264.24180729166028</v>
      </c>
      <c r="H25" s="6">
        <f t="shared" si="2"/>
        <v>272.40529160135816</v>
      </c>
      <c r="I25" s="6">
        <f t="shared" si="2"/>
        <v>280.36711497239651</v>
      </c>
      <c r="J25" s="20">
        <f t="shared" si="2"/>
        <v>288.14152252838232</v>
      </c>
    </row>
    <row r="26" spans="1:12" x14ac:dyDescent="0.3">
      <c r="A26" s="27">
        <f t="shared" si="0"/>
        <v>2.375</v>
      </c>
      <c r="B26" s="6">
        <f t="shared" si="2"/>
        <v>215.89982288751622</v>
      </c>
      <c r="C26" s="6">
        <f t="shared" si="2"/>
        <v>225.23246501486017</v>
      </c>
      <c r="D26" s="6">
        <f t="shared" si="2"/>
        <v>234.25886755684508</v>
      </c>
      <c r="E26" s="6">
        <f t="shared" si="2"/>
        <v>243.00733398883335</v>
      </c>
      <c r="F26" s="6">
        <f t="shared" si="2"/>
        <v>251.50205929278081</v>
      </c>
      <c r="G26" s="6">
        <f t="shared" si="2"/>
        <v>259.76391937140005</v>
      </c>
      <c r="H26" s="6">
        <f t="shared" si="2"/>
        <v>267.81107553210757</v>
      </c>
      <c r="I26" s="6">
        <f t="shared" si="2"/>
        <v>275.65944438541732</v>
      </c>
      <c r="J26" s="20">
        <f t="shared" si="2"/>
        <v>283.32306806454676</v>
      </c>
    </row>
    <row r="27" spans="1:12" x14ac:dyDescent="0.3">
      <c r="A27" s="27">
        <f t="shared" si="0"/>
        <v>2.5</v>
      </c>
      <c r="B27" s="6">
        <f t="shared" si="2"/>
        <v>212.2532325265679</v>
      </c>
      <c r="C27" s="6">
        <f t="shared" si="2"/>
        <v>221.45788538917986</v>
      </c>
      <c r="D27" s="6">
        <f t="shared" si="2"/>
        <v>230.36049848239338</v>
      </c>
      <c r="E27" s="6">
        <f t="shared" si="2"/>
        <v>238.98898712343197</v>
      </c>
      <c r="F27" s="6">
        <f t="shared" si="2"/>
        <v>247.36721448061172</v>
      </c>
      <c r="G27" s="6">
        <f t="shared" si="2"/>
        <v>255.51577016136031</v>
      </c>
      <c r="H27" s="6">
        <f t="shared" si="2"/>
        <v>263.45256640617913</v>
      </c>
      <c r="I27" s="6">
        <f t="shared" si="2"/>
        <v>271.19330154277992</v>
      </c>
      <c r="J27" s="20">
        <f t="shared" si="2"/>
        <v>278.75182512844265</v>
      </c>
    </row>
    <row r="28" spans="1:12" x14ac:dyDescent="0.3">
      <c r="A28" s="27">
        <f t="shared" si="0"/>
        <v>2.625</v>
      </c>
      <c r="B28" s="6">
        <f t="shared" ref="B28:J37" si="3">((0.875*((B$6*$B$1)^0.5)*LOG((10/($A28/10))))-50)</f>
        <v>208.78459701594807</v>
      </c>
      <c r="C28" s="6">
        <f t="shared" si="3"/>
        <v>217.86750653349395</v>
      </c>
      <c r="D28" s="6">
        <f t="shared" si="3"/>
        <v>226.65237114515423</v>
      </c>
      <c r="E28" s="6">
        <f t="shared" si="3"/>
        <v>235.16673695226262</v>
      </c>
      <c r="F28" s="6">
        <f t="shared" si="3"/>
        <v>243.43415150211422</v>
      </c>
      <c r="G28" s="6">
        <f t="shared" si="3"/>
        <v>251.47493207815882</v>
      </c>
      <c r="H28" s="6">
        <f t="shared" si="3"/>
        <v>259.30675400853312</v>
      </c>
      <c r="I28" s="6">
        <f t="shared" si="3"/>
        <v>266.94510799042155</v>
      </c>
      <c r="J28" s="20">
        <f t="shared" si="3"/>
        <v>274.40366040293799</v>
      </c>
    </row>
    <row r="29" spans="1:12" x14ac:dyDescent="0.3">
      <c r="A29" s="27">
        <f t="shared" si="0"/>
        <v>2.75</v>
      </c>
      <c r="B29" s="6">
        <f t="shared" si="3"/>
        <v>205.47735300616316</v>
      </c>
      <c r="C29" s="6">
        <f t="shared" si="3"/>
        <v>214.44418375225308</v>
      </c>
      <c r="D29" s="6">
        <f t="shared" si="3"/>
        <v>223.11677857970403</v>
      </c>
      <c r="E29" s="6">
        <f t="shared" si="3"/>
        <v>231.52233155313769</v>
      </c>
      <c r="F29" s="6">
        <f t="shared" si="3"/>
        <v>239.68408928430034</v>
      </c>
      <c r="G29" s="6">
        <f t="shared" si="3"/>
        <v>247.62210940357602</v>
      </c>
      <c r="H29" s="6">
        <f t="shared" si="3"/>
        <v>255.35384134998833</v>
      </c>
      <c r="I29" s="6">
        <f t="shared" si="3"/>
        <v>262.89457785099688</v>
      </c>
      <c r="J29" s="20">
        <f t="shared" si="3"/>
        <v>270.25781063061248</v>
      </c>
    </row>
    <row r="30" spans="1:12" x14ac:dyDescent="0.3">
      <c r="A30" s="27">
        <f t="shared" si="0"/>
        <v>2.875</v>
      </c>
      <c r="B30" s="6">
        <f t="shared" si="3"/>
        <v>202.31714715755407</v>
      </c>
      <c r="C30" s="6">
        <f t="shared" si="3"/>
        <v>211.173059927417</v>
      </c>
      <c r="D30" s="6">
        <f t="shared" si="3"/>
        <v>219.73837642051137</v>
      </c>
      <c r="E30" s="6">
        <f t="shared" si="3"/>
        <v>228.03995431609616</v>
      </c>
      <c r="F30" s="6">
        <f t="shared" si="3"/>
        <v>236.1007526697897</v>
      </c>
      <c r="G30" s="6">
        <f t="shared" si="3"/>
        <v>243.94058100293591</v>
      </c>
      <c r="H30" s="6">
        <f t="shared" si="3"/>
        <v>251.5766729083449</v>
      </c>
      <c r="I30" s="6">
        <f t="shared" si="3"/>
        <v>259.02413194537121</v>
      </c>
      <c r="J30" s="20">
        <f t="shared" si="3"/>
        <v>266.29628294798778</v>
      </c>
    </row>
    <row r="31" spans="1:12" x14ac:dyDescent="0.3">
      <c r="A31" s="27">
        <f t="shared" si="0"/>
        <v>3</v>
      </c>
      <c r="B31" s="6">
        <f t="shared" si="3"/>
        <v>199.29145965671529</v>
      </c>
      <c r="C31" s="6">
        <f t="shared" si="3"/>
        <v>208.04117582092476</v>
      </c>
      <c r="D31" s="6">
        <f t="shared" si="3"/>
        <v>216.50378042405907</v>
      </c>
      <c r="E31" s="6">
        <f t="shared" si="3"/>
        <v>224.70580907870294</v>
      </c>
      <c r="F31" s="6">
        <f t="shared" si="3"/>
        <v>232.66994552455429</v>
      </c>
      <c r="G31" s="6">
        <f t="shared" si="3"/>
        <v>240.4157617350067</v>
      </c>
      <c r="H31" s="6">
        <f t="shared" si="3"/>
        <v>247.96028464443691</v>
      </c>
      <c r="I31" s="6">
        <f t="shared" si="3"/>
        <v>255.31843669628529</v>
      </c>
      <c r="J31" s="20">
        <f t="shared" si="3"/>
        <v>262.5033829383824</v>
      </c>
    </row>
    <row r="32" spans="1:12" x14ac:dyDescent="0.3">
      <c r="A32" s="27">
        <f t="shared" si="0"/>
        <v>3.125</v>
      </c>
      <c r="B32" s="6">
        <f t="shared" si="3"/>
        <v>196.38930463802001</v>
      </c>
      <c r="C32" s="6">
        <f t="shared" si="3"/>
        <v>205.03715998151347</v>
      </c>
      <c r="D32" s="6">
        <f t="shared" si="3"/>
        <v>213.40124620598357</v>
      </c>
      <c r="E32" s="6">
        <f t="shared" si="3"/>
        <v>221.50779000664835</v>
      </c>
      <c r="F32" s="6">
        <f t="shared" si="3"/>
        <v>229.37921104785755</v>
      </c>
      <c r="G32" s="6">
        <f t="shared" si="3"/>
        <v>237.03485345363964</v>
      </c>
      <c r="H32" s="6">
        <f t="shared" si="3"/>
        <v>244.49154593736887</v>
      </c>
      <c r="I32" s="6">
        <f t="shared" si="3"/>
        <v>251.76403722115487</v>
      </c>
      <c r="J32" s="20">
        <f t="shared" si="3"/>
        <v>258.86533909041913</v>
      </c>
    </row>
    <row r="33" spans="1:10" x14ac:dyDescent="0.3">
      <c r="A33" s="27">
        <f t="shared" si="0"/>
        <v>3.25</v>
      </c>
      <c r="B33" s="6">
        <f t="shared" si="3"/>
        <v>193.600989396389</v>
      </c>
      <c r="C33" s="6">
        <f t="shared" si="3"/>
        <v>202.15097950625511</v>
      </c>
      <c r="D33" s="6">
        <f t="shared" si="3"/>
        <v>210.42041182869696</v>
      </c>
      <c r="E33" s="6">
        <f t="shared" si="3"/>
        <v>218.43521625914212</v>
      </c>
      <c r="F33" s="6">
        <f t="shared" si="3"/>
        <v>226.21755874519755</v>
      </c>
      <c r="G33" s="6">
        <f t="shared" si="3"/>
        <v>233.78656449913359</v>
      </c>
      <c r="H33" s="6">
        <f t="shared" si="3"/>
        <v>241.15887178872833</v>
      </c>
      <c r="I33" s="6">
        <f t="shared" si="3"/>
        <v>248.34906242914428</v>
      </c>
      <c r="J33" s="20">
        <f t="shared" si="3"/>
        <v>255.37000095525701</v>
      </c>
    </row>
    <row r="34" spans="1:10" x14ac:dyDescent="0.3">
      <c r="A34" s="27">
        <f t="shared" si="0"/>
        <v>3.375</v>
      </c>
      <c r="B34" s="6">
        <f t="shared" si="3"/>
        <v>190.91791906751808</v>
      </c>
      <c r="C34" s="6">
        <f t="shared" si="3"/>
        <v>199.37373786538436</v>
      </c>
      <c r="D34" s="6">
        <f t="shared" si="3"/>
        <v>207.55208899576735</v>
      </c>
      <c r="E34" s="6">
        <f t="shared" si="3"/>
        <v>215.47861675700716</v>
      </c>
      <c r="F34" s="6">
        <f t="shared" si="3"/>
        <v>223.17524295650242</v>
      </c>
      <c r="G34" s="6">
        <f t="shared" si="3"/>
        <v>230.66088215758595</v>
      </c>
      <c r="H34" s="6">
        <f t="shared" si="3"/>
        <v>237.95198937080562</v>
      </c>
      <c r="I34" s="6">
        <f t="shared" si="3"/>
        <v>245.06298580427671</v>
      </c>
      <c r="J34" s="20">
        <f t="shared" si="3"/>
        <v>252.00659430029839</v>
      </c>
    </row>
    <row r="35" spans="1:10" x14ac:dyDescent="0.3">
      <c r="A35" s="62">
        <f t="shared" si="0"/>
        <v>3.5</v>
      </c>
      <c r="B35" s="63">
        <f t="shared" si="3"/>
        <v>188.33243684674468</v>
      </c>
      <c r="C35" s="63">
        <f t="shared" si="3"/>
        <v>196.69750951311278</v>
      </c>
      <c r="D35" s="63">
        <f t="shared" si="3"/>
        <v>204.78809223870175</v>
      </c>
      <c r="E35" s="63">
        <f t="shared" si="3"/>
        <v>212.62955411244565</v>
      </c>
      <c r="F35" s="63">
        <f t="shared" si="3"/>
        <v>220.24358168135439</v>
      </c>
      <c r="G35" s="63">
        <f t="shared" si="3"/>
        <v>227.64888652150518</v>
      </c>
      <c r="H35" s="63">
        <f t="shared" si="3"/>
        <v>234.86174705161181</v>
      </c>
      <c r="I35" s="63">
        <f t="shared" si="3"/>
        <v>241.89642971431033</v>
      </c>
      <c r="J35" s="64">
        <f t="shared" si="3"/>
        <v>248.76552081293806</v>
      </c>
    </row>
    <row r="36" spans="1:10" x14ac:dyDescent="0.3">
      <c r="A36" s="27">
        <f t="shared" si="0"/>
        <v>3.625</v>
      </c>
      <c r="B36" s="6">
        <f t="shared" si="3"/>
        <v>185.83769225869207</v>
      </c>
      <c r="C36" s="6">
        <f t="shared" si="3"/>
        <v>194.11520353375653</v>
      </c>
      <c r="D36" s="6">
        <f t="shared" si="3"/>
        <v>202.12109809127281</v>
      </c>
      <c r="E36" s="6">
        <f t="shared" si="3"/>
        <v>209.88047946925724</v>
      </c>
      <c r="F36" s="6">
        <f t="shared" si="3"/>
        <v>217.4148072108066</v>
      </c>
      <c r="G36" s="6">
        <f t="shared" si="3"/>
        <v>224.74259702859092</v>
      </c>
      <c r="H36" s="6">
        <f t="shared" si="3"/>
        <v>231.87995694698924</v>
      </c>
      <c r="I36" s="6">
        <f t="shared" si="3"/>
        <v>238.84100407466099</v>
      </c>
      <c r="J36" s="20">
        <f t="shared" si="3"/>
        <v>245.63819296782367</v>
      </c>
    </row>
    <row r="37" spans="1:10" x14ac:dyDescent="0.3">
      <c r="A37" s="27">
        <f t="shared" si="0"/>
        <v>3.75</v>
      </c>
      <c r="B37" s="6">
        <f t="shared" si="3"/>
        <v>183.42753176816734</v>
      </c>
      <c r="C37" s="6">
        <f t="shared" si="3"/>
        <v>191.62045041325834</v>
      </c>
      <c r="D37" s="6">
        <f t="shared" si="3"/>
        <v>199.5445281476492</v>
      </c>
      <c r="E37" s="6">
        <f t="shared" si="3"/>
        <v>207.22461196191927</v>
      </c>
      <c r="F37" s="6">
        <f t="shared" si="3"/>
        <v>214.68194209180007</v>
      </c>
      <c r="G37" s="6">
        <f t="shared" si="3"/>
        <v>221.93484502728603</v>
      </c>
      <c r="H37" s="6">
        <f t="shared" si="3"/>
        <v>228.99926417562665</v>
      </c>
      <c r="I37" s="6">
        <f t="shared" si="3"/>
        <v>235.88917237466018</v>
      </c>
      <c r="J37" s="20">
        <f t="shared" si="3"/>
        <v>242.61689690035882</v>
      </c>
    </row>
    <row r="38" spans="1:10" x14ac:dyDescent="0.3">
      <c r="A38" s="27">
        <f t="shared" si="0"/>
        <v>3.875</v>
      </c>
      <c r="B38" s="6">
        <f t="shared" ref="B38:J47" si="4">((0.875*((B$6*$B$1)^0.5)*LOG((10/($A38/10))))-50)</f>
        <v>181.09640733423859</v>
      </c>
      <c r="C38" s="6">
        <f t="shared" si="4"/>
        <v>189.20750738366482</v>
      </c>
      <c r="D38" s="6">
        <f t="shared" si="4"/>
        <v>197.0524513025924</v>
      </c>
      <c r="E38" s="6">
        <f t="shared" si="4"/>
        <v>204.655837947088</v>
      </c>
      <c r="F38" s="6">
        <f t="shared" si="4"/>
        <v>212.03869543723363</v>
      </c>
      <c r="G38" s="6">
        <f t="shared" si="4"/>
        <v>219.21916724550096</v>
      </c>
      <c r="H38" s="6">
        <f t="shared" si="4"/>
        <v>226.21303756027652</v>
      </c>
      <c r="I38" s="6">
        <f t="shared" si="4"/>
        <v>233.0341396796303</v>
      </c>
      <c r="J38" s="20">
        <f t="shared" si="4"/>
        <v>239.69467777317243</v>
      </c>
    </row>
    <row r="39" spans="1:10" x14ac:dyDescent="0.3">
      <c r="A39" s="27">
        <f t="shared" si="0"/>
        <v>4</v>
      </c>
      <c r="B39" s="6">
        <f t="shared" si="4"/>
        <v>178.83929948751191</v>
      </c>
      <c r="C39" s="6">
        <f t="shared" si="4"/>
        <v>186.87117880054362</v>
      </c>
      <c r="D39" s="6">
        <f t="shared" si="4"/>
        <v>194.63950151760659</v>
      </c>
      <c r="E39" s="6">
        <f t="shared" si="4"/>
        <v>202.16862623888602</v>
      </c>
      <c r="F39" s="6">
        <f t="shared" si="4"/>
        <v>209.47937570379452</v>
      </c>
      <c r="G39" s="6">
        <f t="shared" si="4"/>
        <v>216.58971617835311</v>
      </c>
      <c r="H39" s="6">
        <f t="shared" si="4"/>
        <v>223.51527768751566</v>
      </c>
      <c r="I39" s="6">
        <f t="shared" si="4"/>
        <v>230.26975842017407</v>
      </c>
      <c r="J39" s="20">
        <f t="shared" si="4"/>
        <v>236.86524334838248</v>
      </c>
    </row>
    <row r="40" spans="1:10" x14ac:dyDescent="0.3">
      <c r="A40" s="27">
        <f t="shared" si="0"/>
        <v>4.125</v>
      </c>
      <c r="B40" s="6">
        <f t="shared" si="4"/>
        <v>176.65165224776254</v>
      </c>
      <c r="C40" s="6">
        <f t="shared" si="4"/>
        <v>184.60674877633153</v>
      </c>
      <c r="D40" s="6">
        <f t="shared" si="4"/>
        <v>192.3008082449598</v>
      </c>
      <c r="E40" s="6">
        <f t="shared" si="4"/>
        <v>199.75795639162496</v>
      </c>
      <c r="F40" s="6">
        <f t="shared" si="4"/>
        <v>206.99881689548863</v>
      </c>
      <c r="G40" s="6">
        <f t="shared" si="4"/>
        <v>214.04118426950168</v>
      </c>
      <c r="H40" s="6">
        <f t="shared" si="4"/>
        <v>220.90053911943579</v>
      </c>
      <c r="I40" s="6">
        <f t="shared" si="4"/>
        <v>227.59044868287708</v>
      </c>
      <c r="J40" s="20">
        <f t="shared" si="4"/>
        <v>234.12288240252855</v>
      </c>
    </row>
    <row r="41" spans="1:10" x14ac:dyDescent="0.3">
      <c r="A41" s="27">
        <f t="shared" si="0"/>
        <v>4.25</v>
      </c>
      <c r="B41" s="6">
        <f t="shared" si="4"/>
        <v>174.52931776004453</v>
      </c>
      <c r="C41" s="6">
        <f t="shared" si="4"/>
        <v>182.40992387326349</v>
      </c>
      <c r="D41" s="6">
        <f t="shared" si="4"/>
        <v>190.03193724119546</v>
      </c>
      <c r="E41" s="6">
        <f t="shared" si="4"/>
        <v>197.41925769176959</v>
      </c>
      <c r="F41" s="6">
        <f t="shared" si="4"/>
        <v>204.59231578688969</v>
      </c>
      <c r="G41" s="6">
        <f t="shared" si="4"/>
        <v>211.56873941416706</v>
      </c>
      <c r="H41" s="6">
        <f t="shared" si="4"/>
        <v>218.36386422113821</v>
      </c>
      <c r="I41" s="6">
        <f t="shared" si="4"/>
        <v>224.99113040366694</v>
      </c>
      <c r="J41" s="20">
        <f t="shared" si="4"/>
        <v>231.4623953242629</v>
      </c>
    </row>
    <row r="42" spans="1:10" x14ac:dyDescent="0.3">
      <c r="A42" s="27">
        <f t="shared" si="0"/>
        <v>4.375</v>
      </c>
      <c r="B42" s="6">
        <f t="shared" si="4"/>
        <v>172.46850895819674</v>
      </c>
      <c r="C42" s="6">
        <f t="shared" si="4"/>
        <v>180.27678410544635</v>
      </c>
      <c r="D42" s="6">
        <f t="shared" si="4"/>
        <v>187.82883996229188</v>
      </c>
      <c r="E42" s="6">
        <f t="shared" si="4"/>
        <v>195.148356995662</v>
      </c>
      <c r="F42" s="6">
        <f t="shared" si="4"/>
        <v>202.25557824860016</v>
      </c>
      <c r="G42" s="6">
        <f t="shared" si="4"/>
        <v>209.16796981378451</v>
      </c>
      <c r="H42" s="6">
        <f t="shared" si="4"/>
        <v>215.90072658280155</v>
      </c>
      <c r="I42" s="6">
        <f t="shared" si="4"/>
        <v>222.46716539268522</v>
      </c>
      <c r="J42" s="20">
        <f t="shared" si="4"/>
        <v>228.87903477491454</v>
      </c>
    </row>
    <row r="43" spans="1:10" x14ac:dyDescent="0.3">
      <c r="A43" s="27">
        <f t="shared" si="0"/>
        <v>4.5</v>
      </c>
      <c r="B43" s="6">
        <f t="shared" si="4"/>
        <v>170.4657588983147</v>
      </c>
      <c r="C43" s="6">
        <f t="shared" si="4"/>
        <v>178.20374084500321</v>
      </c>
      <c r="D43" s="6">
        <f t="shared" si="4"/>
        <v>185.68781008931484</v>
      </c>
      <c r="E43" s="6">
        <f t="shared" si="4"/>
        <v>192.94143391719024</v>
      </c>
      <c r="F43" s="6">
        <f t="shared" si="4"/>
        <v>199.98467313574261</v>
      </c>
      <c r="G43" s="6">
        <f t="shared" si="4"/>
        <v>206.83483660093236</v>
      </c>
      <c r="H43" s="6">
        <f t="shared" si="4"/>
        <v>213.50698241388437</v>
      </c>
      <c r="I43" s="6">
        <f t="shared" si="4"/>
        <v>220.01430752816549</v>
      </c>
      <c r="J43" s="20">
        <f t="shared" si="4"/>
        <v>226.36845471029847</v>
      </c>
    </row>
    <row r="44" spans="1:10" x14ac:dyDescent="0.3">
      <c r="A44" s="27">
        <f t="shared" si="0"/>
        <v>4.625</v>
      </c>
      <c r="B44" s="6">
        <f t="shared" si="4"/>
        <v>168.5178856652299</v>
      </c>
      <c r="C44" s="6">
        <f t="shared" si="4"/>
        <v>176.18750049682822</v>
      </c>
      <c r="D44" s="6">
        <f t="shared" si="4"/>
        <v>183.60544601186601</v>
      </c>
      <c r="E44" s="6">
        <f t="shared" si="4"/>
        <v>190.79498215661187</v>
      </c>
      <c r="F44" s="6">
        <f t="shared" si="4"/>
        <v>197.77599249564759</v>
      </c>
      <c r="G44" s="6">
        <f t="shared" si="4"/>
        <v>204.56563295661763</v>
      </c>
      <c r="H44" s="6">
        <f t="shared" si="4"/>
        <v>211.17882859834475</v>
      </c>
      <c r="I44" s="6">
        <f t="shared" si="4"/>
        <v>217.62865977582396</v>
      </c>
      <c r="J44" s="20">
        <f t="shared" si="4"/>
        <v>223.92666638865938</v>
      </c>
    </row>
    <row r="45" spans="1:10" x14ac:dyDescent="0.3">
      <c r="A45" s="27">
        <f t="shared" si="0"/>
        <v>4.75</v>
      </c>
      <c r="B45" s="6">
        <f t="shared" si="4"/>
        <v>166.6219619599122</v>
      </c>
      <c r="C45" s="6">
        <f t="shared" si="4"/>
        <v>174.2250330185575</v>
      </c>
      <c r="D45" s="6">
        <f t="shared" si="4"/>
        <v>181.57861831564836</v>
      </c>
      <c r="E45" s="6">
        <f t="shared" si="4"/>
        <v>188.7057759875037</v>
      </c>
      <c r="F45" s="6">
        <f t="shared" si="4"/>
        <v>195.62621708320927</v>
      </c>
      <c r="G45" s="6">
        <f t="shared" si="4"/>
        <v>202.35694868067213</v>
      </c>
      <c r="H45" s="6">
        <f t="shared" si="4"/>
        <v>208.91276634463378</v>
      </c>
      <c r="I45" s="6">
        <f t="shared" si="4"/>
        <v>215.30663694118635</v>
      </c>
      <c r="J45" s="20">
        <f t="shared" si="4"/>
        <v>221.55000024646296</v>
      </c>
    </row>
    <row r="46" spans="1:10" x14ac:dyDescent="0.3">
      <c r="A46" s="27">
        <f t="shared" si="0"/>
        <v>4.875</v>
      </c>
      <c r="B46" s="6">
        <f t="shared" si="4"/>
        <v>164.77528863798841</v>
      </c>
      <c r="C46" s="6">
        <f t="shared" si="4"/>
        <v>172.31354453033359</v>
      </c>
      <c r="D46" s="6">
        <f t="shared" si="4"/>
        <v>179.60444149395278</v>
      </c>
      <c r="E46" s="6">
        <f t="shared" si="4"/>
        <v>186.67084109762945</v>
      </c>
      <c r="F46" s="6">
        <f t="shared" si="4"/>
        <v>193.5322863563859</v>
      </c>
      <c r="G46" s="6">
        <f t="shared" si="4"/>
        <v>200.20563936505928</v>
      </c>
      <c r="H46" s="6">
        <f t="shared" si="4"/>
        <v>206.70556955817585</v>
      </c>
      <c r="I46" s="6">
        <f t="shared" si="4"/>
        <v>213.04493326102454</v>
      </c>
      <c r="J46" s="20">
        <f t="shared" si="4"/>
        <v>219.23507272717319</v>
      </c>
    </row>
    <row r="47" spans="1:10" x14ac:dyDescent="0.3">
      <c r="A47" s="27">
        <f t="shared" si="0"/>
        <v>5</v>
      </c>
      <c r="B47" s="6">
        <f t="shared" si="4"/>
        <v>162.97537159896393</v>
      </c>
      <c r="C47" s="6">
        <f t="shared" si="4"/>
        <v>170.45045339287719</v>
      </c>
      <c r="D47" s="6">
        <f t="shared" si="4"/>
        <v>177.68024924119672</v>
      </c>
      <c r="E47" s="6">
        <f t="shared" si="4"/>
        <v>184.68742912210234</v>
      </c>
      <c r="F47" s="6">
        <f t="shared" si="4"/>
        <v>191.49137227104026</v>
      </c>
      <c r="G47" s="6">
        <f t="shared" si="4"/>
        <v>198.10879947063242</v>
      </c>
      <c r="H47" s="6">
        <f t="shared" si="4"/>
        <v>204.55425721870537</v>
      </c>
      <c r="I47" s="6">
        <f t="shared" si="4"/>
        <v>210.84049409854896</v>
      </c>
      <c r="J47" s="20">
        <f t="shared" si="4"/>
        <v>216.9787573103589</v>
      </c>
    </row>
    <row r="48" spans="1:10" x14ac:dyDescent="0.3">
      <c r="A48" s="27">
        <f t="shared" si="0"/>
        <v>5.125</v>
      </c>
      <c r="B48" s="6">
        <f t="shared" ref="B48:J55" si="5">((0.875*((B$6*$B$1)^0.5)*LOG((10/($A48/10))))-50)</f>
        <v>161.21990152955593</v>
      </c>
      <c r="C48" s="6">
        <f t="shared" si="5"/>
        <v>168.633369239845</v>
      </c>
      <c r="D48" s="6">
        <f t="shared" si="5"/>
        <v>175.80357279763641</v>
      </c>
      <c r="E48" s="6">
        <f t="shared" si="5"/>
        <v>182.75299532162543</v>
      </c>
      <c r="F48" s="6">
        <f t="shared" si="5"/>
        <v>189.50085631203845</v>
      </c>
      <c r="G48" s="6">
        <f t="shared" si="5"/>
        <v>196.06373872883174</v>
      </c>
      <c r="H48" s="6">
        <f t="shared" si="5"/>
        <v>202.45606916891867</v>
      </c>
      <c r="I48" s="6">
        <f t="shared" si="5"/>
        <v>208.69049113416008</v>
      </c>
      <c r="J48" s="20">
        <f t="shared" si="5"/>
        <v>214.77815911861774</v>
      </c>
    </row>
    <row r="49" spans="1:10" x14ac:dyDescent="0.3">
      <c r="A49" s="27">
        <f t="shared" si="0"/>
        <v>5.25</v>
      </c>
      <c r="B49" s="6">
        <f t="shared" si="5"/>
        <v>159.50673608834413</v>
      </c>
      <c r="C49" s="6">
        <f t="shared" si="5"/>
        <v>166.86007453719128</v>
      </c>
      <c r="D49" s="6">
        <f t="shared" si="5"/>
        <v>173.97212190395757</v>
      </c>
      <c r="E49" s="6">
        <f t="shared" si="5"/>
        <v>180.86517895093297</v>
      </c>
      <c r="F49" s="6">
        <f t="shared" si="5"/>
        <v>187.55830929254273</v>
      </c>
      <c r="G49" s="6">
        <f t="shared" si="5"/>
        <v>194.0679613874309</v>
      </c>
      <c r="H49" s="6">
        <f t="shared" si="5"/>
        <v>200.40844482105936</v>
      </c>
      <c r="I49" s="6">
        <f t="shared" si="5"/>
        <v>206.59230054619059</v>
      </c>
      <c r="J49" s="20">
        <f t="shared" si="5"/>
        <v>212.63059258485424</v>
      </c>
    </row>
    <row r="50" spans="1:10" x14ac:dyDescent="0.3">
      <c r="A50" s="27">
        <f t="shared" si="0"/>
        <v>5.375</v>
      </c>
      <c r="B50" s="6">
        <f t="shared" si="5"/>
        <v>157.83388418696268</v>
      </c>
      <c r="C50" s="6">
        <f t="shared" si="5"/>
        <v>165.1285083126557</v>
      </c>
      <c r="D50" s="6">
        <f t="shared" si="5"/>
        <v>172.18376799716251</v>
      </c>
      <c r="E50" s="6">
        <f t="shared" si="5"/>
        <v>179.02178593750747</v>
      </c>
      <c r="F50" s="6">
        <f t="shared" si="5"/>
        <v>185.66147353055837</v>
      </c>
      <c r="G50" s="6">
        <f t="shared" si="5"/>
        <v>192.11914789867944</v>
      </c>
      <c r="H50" s="6">
        <f t="shared" si="5"/>
        <v>198.40900436934882</v>
      </c>
      <c r="I50" s="6">
        <f t="shared" si="5"/>
        <v>204.54348375937602</v>
      </c>
      <c r="J50" s="20">
        <f t="shared" si="5"/>
        <v>210.53356174771091</v>
      </c>
    </row>
    <row r="51" spans="1:10" x14ac:dyDescent="0.3">
      <c r="A51" s="27">
        <f t="shared" si="0"/>
        <v>5.5</v>
      </c>
      <c r="B51" s="6">
        <f t="shared" si="5"/>
        <v>156.19949207855913</v>
      </c>
      <c r="C51" s="6">
        <f t="shared" si="5"/>
        <v>163.43675175595038</v>
      </c>
      <c r="D51" s="6">
        <f t="shared" si="5"/>
        <v>170.43652933850731</v>
      </c>
      <c r="E51" s="6">
        <f t="shared" si="5"/>
        <v>177.22077355180801</v>
      </c>
      <c r="F51" s="6">
        <f t="shared" si="5"/>
        <v>183.80824707472883</v>
      </c>
      <c r="G51" s="6">
        <f t="shared" si="5"/>
        <v>190.21513871284807</v>
      </c>
      <c r="H51" s="6">
        <f t="shared" si="5"/>
        <v>196.45553216251454</v>
      </c>
      <c r="I51" s="6">
        <f t="shared" si="5"/>
        <v>202.54177040676589</v>
      </c>
      <c r="J51" s="20">
        <f t="shared" si="5"/>
        <v>208.48474281252862</v>
      </c>
    </row>
    <row r="52" spans="1:10" x14ac:dyDescent="0.3">
      <c r="A52" s="27">
        <f t="shared" si="0"/>
        <v>5.625</v>
      </c>
      <c r="B52" s="6">
        <f t="shared" si="5"/>
        <v>154.60183100976678</v>
      </c>
      <c r="C52" s="6">
        <f t="shared" si="5"/>
        <v>161.78301543733681</v>
      </c>
      <c r="D52" s="6">
        <f t="shared" si="5"/>
        <v>168.728557812905</v>
      </c>
      <c r="E52" s="6">
        <f t="shared" si="5"/>
        <v>175.46023680040659</v>
      </c>
      <c r="F52" s="6">
        <f t="shared" si="5"/>
        <v>181.99666970298841</v>
      </c>
      <c r="G52" s="6">
        <f t="shared" si="5"/>
        <v>188.3539198932117</v>
      </c>
      <c r="H52" s="6">
        <f t="shared" si="5"/>
        <v>194.54596194507414</v>
      </c>
      <c r="I52" s="6">
        <f t="shared" si="5"/>
        <v>200.58504320654043</v>
      </c>
      <c r="J52" s="20">
        <f t="shared" si="5"/>
        <v>206.48196867227495</v>
      </c>
    </row>
    <row r="53" spans="1:10" x14ac:dyDescent="0.3">
      <c r="A53" s="27">
        <f t="shared" si="0"/>
        <v>5.75</v>
      </c>
      <c r="B53" s="6">
        <f t="shared" si="5"/>
        <v>153.03928622995011</v>
      </c>
      <c r="C53" s="6">
        <f t="shared" si="5"/>
        <v>160.16562793111433</v>
      </c>
      <c r="D53" s="6">
        <f t="shared" si="5"/>
        <v>167.05812717931468</v>
      </c>
      <c r="E53" s="6">
        <f t="shared" si="5"/>
        <v>173.73839631476653</v>
      </c>
      <c r="F53" s="6">
        <f t="shared" si="5"/>
        <v>180.22491046021824</v>
      </c>
      <c r="G53" s="6">
        <f t="shared" si="5"/>
        <v>186.533610312208</v>
      </c>
      <c r="H53" s="6">
        <f t="shared" si="5"/>
        <v>192.67836372087115</v>
      </c>
      <c r="I53" s="6">
        <f t="shared" si="5"/>
        <v>198.67132450114028</v>
      </c>
      <c r="J53" s="20">
        <f t="shared" si="5"/>
        <v>204.52321512990397</v>
      </c>
    </row>
    <row r="54" spans="1:10" x14ac:dyDescent="0.3">
      <c r="A54" s="27">
        <f t="shared" si="0"/>
        <v>5.875</v>
      </c>
      <c r="B54" s="6">
        <f t="shared" si="5"/>
        <v>151.51034718254164</v>
      </c>
      <c r="C54" s="6">
        <f t="shared" si="5"/>
        <v>158.5830256626889</v>
      </c>
      <c r="D54" s="6">
        <f t="shared" si="5"/>
        <v>165.42362258483956</v>
      </c>
      <c r="E54" s="6">
        <f t="shared" si="5"/>
        <v>172.05358754262193</v>
      </c>
      <c r="F54" s="6">
        <f t="shared" si="5"/>
        <v>178.49125653626734</v>
      </c>
      <c r="G54" s="6">
        <f t="shared" si="5"/>
        <v>184.75245022469048</v>
      </c>
      <c r="H54" s="6">
        <f t="shared" si="5"/>
        <v>190.85093202948008</v>
      </c>
      <c r="I54" s="6">
        <f t="shared" si="5"/>
        <v>196.79876424415642</v>
      </c>
      <c r="J54" s="20">
        <f t="shared" si="5"/>
        <v>202.60658860254648</v>
      </c>
    </row>
    <row r="55" spans="1:10" ht="16.2" thickBot="1" x14ac:dyDescent="0.35">
      <c r="A55" s="65">
        <f t="shared" si="0"/>
        <v>6</v>
      </c>
      <c r="B55" s="21">
        <f t="shared" si="5"/>
        <v>150.01359872911129</v>
      </c>
      <c r="C55" s="21">
        <f t="shared" si="5"/>
        <v>157.03374382462206</v>
      </c>
      <c r="D55" s="21">
        <f t="shared" si="5"/>
        <v>163.82353118286235</v>
      </c>
      <c r="E55" s="21">
        <f t="shared" si="5"/>
        <v>170.40425107737329</v>
      </c>
      <c r="F55" s="21">
        <f t="shared" si="5"/>
        <v>176.79410331498281</v>
      </c>
      <c r="G55" s="21">
        <f t="shared" si="5"/>
        <v>183.00879104427875</v>
      </c>
      <c r="H55" s="21">
        <f t="shared" si="5"/>
        <v>189.06197545696313</v>
      </c>
      <c r="I55" s="21">
        <f t="shared" si="5"/>
        <v>194.9656292520543</v>
      </c>
      <c r="J55" s="22">
        <f t="shared" si="5"/>
        <v>200.73031512029854</v>
      </c>
    </row>
    <row r="56" spans="1:10" x14ac:dyDescent="0.3">
      <c r="A56" s="4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">
      <c r="A57" s="4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A58" s="4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">
      <c r="A59" s="4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">
      <c r="A60" s="4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">
      <c r="A61" s="4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">
      <c r="A62" s="4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">
      <c r="A63" s="4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">
      <c r="A64" s="4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">
      <c r="A65" s="4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">
      <c r="A66" s="4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">
      <c r="A67" s="4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">
      <c r="A68" s="4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A69" s="4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">
      <c r="A70" s="4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">
      <c r="A71" s="4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">
      <c r="A72" s="4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3">
      <c r="A73" s="4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3">
      <c r="A74" s="4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3">
      <c r="A75" s="4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3">
      <c r="A76" s="4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3">
      <c r="A77" s="4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3">
      <c r="A78" s="4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3">
      <c r="A79" s="4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A80" s="4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3">
      <c r="A81" s="4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3">
      <c r="A82" s="4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3">
      <c r="A83" s="4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3">
      <c r="A84" s="4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3">
      <c r="A85" s="4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3">
      <c r="A86" s="4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3">
      <c r="A87" s="4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3">
      <c r="A88" s="4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3">
      <c r="A89" s="4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3">
      <c r="A90" s="4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A91" s="4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3">
      <c r="A92" s="4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3">
      <c r="A93" s="4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3">
      <c r="A94" s="4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3">
      <c r="A95" s="4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3">
      <c r="A96" s="4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3">
      <c r="A97" s="4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3">
      <c r="A98" s="4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3">
      <c r="A99" s="4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3">
      <c r="A100" s="4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3">
      <c r="A101" s="4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A102" s="4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3">
      <c r="A103" s="4"/>
      <c r="B103" s="3"/>
      <c r="C103" s="3"/>
      <c r="D103" s="3"/>
      <c r="E103" s="3"/>
      <c r="F103" s="3"/>
      <c r="G103" s="3"/>
      <c r="H103" s="3"/>
      <c r="I103" s="3"/>
      <c r="J103" s="3"/>
    </row>
  </sheetData>
  <mergeCells count="2">
    <mergeCell ref="A3:J3"/>
    <mergeCell ref="B5:J5"/>
  </mergeCells>
  <phoneticPr fontId="0" type="noConversion"/>
  <printOptions gridLinesSet="0"/>
  <pageMargins left="0.5" right="0.5" top="0.94" bottom="1" header="0.5" footer="0.5"/>
  <pageSetup scale="78" fitToHeight="2" orientation="portrait" horizontalDpi="180" verticalDpi="180" r:id="rId1"/>
  <headerFooter alignWithMargins="0">
    <oddFooter>&amp;LRev 2/1/2017&amp;CHammer(Modified Gates).xlsx
&amp;F&amp;RPage No.2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Sheet1</vt:lpstr>
      <vt:lpstr>Sheet2</vt:lpstr>
      <vt:lpstr>BLOW_INCR</vt:lpstr>
      <vt:lpstr>CHECK</vt:lpstr>
      <vt:lpstr>MANUF</vt:lpstr>
      <vt:lpstr>MAX_BLOW</vt:lpstr>
      <vt:lpstr>MIN_BLOW</vt:lpstr>
      <vt:lpstr>MODEL</vt:lpstr>
      <vt:lpstr>Sheet1!Print_Area</vt:lpstr>
      <vt:lpstr>Sheet2!Print_Area</vt:lpstr>
      <vt:lpstr>STRIKE_WT</vt:lpstr>
      <vt:lpstr>STROKE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MAVES, EVAN A</cp:lastModifiedBy>
  <cp:lastPrinted>2021-05-19T16:17:48Z</cp:lastPrinted>
  <dcterms:created xsi:type="dcterms:W3CDTF">2000-02-28T14:08:49Z</dcterms:created>
  <dcterms:modified xsi:type="dcterms:W3CDTF">2021-05-19T16:19:38Z</dcterms:modified>
</cp:coreProperties>
</file>